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rsia\企業社會責任\CTS社會責任\"/>
    </mc:Choice>
  </mc:AlternateContent>
  <bookViews>
    <workbookView xWindow="840" yWindow="390" windowWidth="19155" windowHeight="7545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2" r:id="rId8"/>
    <sheet name="2016" sheetId="4" r:id="rId9"/>
    <sheet name="2015" sheetId="5" r:id="rId10"/>
  </sheets>
  <definedNames>
    <definedName name="_xlnm.Print_Titles" localSheetId="9">'2015'!$1:$15</definedName>
    <definedName name="_xlnm.Print_Titles" localSheetId="8">'2016'!$1:$15</definedName>
    <definedName name="_xlnm.Print_Titles" localSheetId="7">'2017'!$1:$15</definedName>
  </definedNames>
  <calcPr calcId="162913"/>
</workbook>
</file>

<file path=xl/calcChain.xml><?xml version="1.0" encoding="utf-8"?>
<calcChain xmlns="http://schemas.openxmlformats.org/spreadsheetml/2006/main">
  <c r="D7" i="5" l="1"/>
  <c r="E7" i="5"/>
  <c r="D9" i="4" l="1"/>
  <c r="E50" i="4" l="1"/>
  <c r="E9" i="4" s="1"/>
  <c r="D3" i="2" l="1"/>
  <c r="E3" i="2"/>
  <c r="D4" i="2"/>
  <c r="D6" i="2"/>
  <c r="D13" i="2"/>
  <c r="E42" i="2"/>
  <c r="E13" i="2" s="1"/>
  <c r="E19" i="2" l="1"/>
  <c r="E6" i="2" s="1"/>
  <c r="E11" i="6" l="1"/>
  <c r="D11" i="6"/>
  <c r="E10" i="6"/>
  <c r="D10" i="6"/>
  <c r="E9" i="6"/>
  <c r="D9" i="6"/>
  <c r="D8" i="6"/>
  <c r="E8" i="6"/>
  <c r="E21" i="6"/>
  <c r="E25" i="6" l="1"/>
  <c r="E24" i="6"/>
  <c r="E16" i="2"/>
  <c r="E4" i="2" s="1"/>
  <c r="D15" i="7"/>
  <c r="D6" i="7"/>
  <c r="D5" i="7"/>
  <c r="E17" i="7"/>
  <c r="E27" i="7"/>
  <c r="E6" i="7" s="1"/>
  <c r="E23" i="7"/>
  <c r="E5" i="7" s="1"/>
  <c r="E4" i="7" l="1"/>
  <c r="D4" i="7"/>
  <c r="E17" i="8"/>
  <c r="E5" i="8"/>
  <c r="D5" i="8"/>
  <c r="E28" i="8"/>
  <c r="E24" i="8"/>
  <c r="E15" i="12" l="1"/>
  <c r="D15" i="12"/>
  <c r="E4" i="12"/>
  <c r="D4" i="12"/>
  <c r="E5" i="12"/>
  <c r="D5" i="12"/>
  <c r="E6" i="12"/>
  <c r="D6" i="12"/>
  <c r="E3" i="12"/>
  <c r="D3" i="12"/>
  <c r="E15" i="11"/>
  <c r="D15" i="11"/>
  <c r="E4" i="11"/>
  <c r="D4" i="11"/>
  <c r="E5" i="11"/>
  <c r="D5" i="11"/>
  <c r="E6" i="11"/>
  <c r="D6" i="11"/>
  <c r="E3" i="11"/>
  <c r="D3" i="11"/>
  <c r="E15" i="10"/>
  <c r="D15" i="10"/>
  <c r="E4" i="10"/>
  <c r="D4" i="10"/>
  <c r="E5" i="10"/>
  <c r="D5" i="10"/>
  <c r="E6" i="10"/>
  <c r="D6" i="10"/>
  <c r="E3" i="10"/>
  <c r="D3" i="10"/>
  <c r="D5" i="9"/>
  <c r="E5" i="9"/>
  <c r="E15" i="9"/>
  <c r="D15" i="9"/>
  <c r="E4" i="9"/>
  <c r="D4" i="9"/>
  <c r="E6" i="9"/>
  <c r="D6" i="9"/>
  <c r="E7" i="9"/>
  <c r="D7" i="9"/>
  <c r="E3" i="9"/>
  <c r="D3" i="9"/>
  <c r="D7" i="8"/>
  <c r="D6" i="8"/>
  <c r="D4" i="8"/>
  <c r="D15" i="8"/>
  <c r="E15" i="7"/>
  <c r="E15" i="6"/>
  <c r="D15" i="6"/>
  <c r="E15" i="2"/>
  <c r="D15" i="2"/>
  <c r="E15" i="4"/>
  <c r="D15" i="4"/>
  <c r="D15" i="5"/>
  <c r="E4" i="8"/>
  <c r="E6" i="8"/>
  <c r="E7" i="8"/>
  <c r="E3" i="8"/>
  <c r="D3" i="8"/>
  <c r="D7" i="6"/>
  <c r="E7" i="6"/>
  <c r="E6" i="6"/>
  <c r="D6" i="6"/>
  <c r="E5" i="6"/>
  <c r="D5" i="6"/>
  <c r="E4" i="6"/>
  <c r="D4" i="6"/>
  <c r="E3" i="6"/>
  <c r="D3" i="6"/>
  <c r="E3" i="7"/>
  <c r="D3" i="7"/>
  <c r="E15" i="8" l="1"/>
  <c r="D5" i="2"/>
  <c r="E5" i="2"/>
  <c r="D8" i="2"/>
  <c r="E8" i="2"/>
  <c r="D9" i="2"/>
  <c r="E9" i="2"/>
  <c r="D10" i="2"/>
  <c r="E10" i="2"/>
  <c r="D11" i="2"/>
  <c r="E11" i="2"/>
  <c r="D12" i="2"/>
  <c r="E12" i="2"/>
  <c r="E7" i="2"/>
  <c r="D7" i="2"/>
  <c r="D8" i="4" l="1"/>
  <c r="E8" i="4"/>
  <c r="E7" i="4" l="1"/>
  <c r="D7" i="4"/>
  <c r="E6" i="4"/>
  <c r="D6" i="4"/>
  <c r="E5" i="4"/>
  <c r="D5" i="4"/>
  <c r="E4" i="4"/>
  <c r="D4" i="4"/>
  <c r="E3" i="4"/>
  <c r="D3" i="4"/>
  <c r="D4" i="5"/>
  <c r="E4" i="5"/>
  <c r="D5" i="5"/>
  <c r="E5" i="5"/>
  <c r="D6" i="5"/>
  <c r="E6" i="5"/>
  <c r="E3" i="5"/>
  <c r="D3" i="5"/>
  <c r="E15" i="5" l="1"/>
</calcChain>
</file>

<file path=xl/sharedStrings.xml><?xml version="1.0" encoding="utf-8"?>
<sst xmlns="http://schemas.openxmlformats.org/spreadsheetml/2006/main" count="888" uniqueCount="428">
  <si>
    <t xml:space="preserve">中高齡智障者家庭準備與定庭支持服務計畫 </t>
  </si>
  <si>
    <t>2016/3</t>
    <phoneticPr fontId="1" type="noConversion"/>
  </si>
  <si>
    <t>2016/2</t>
    <phoneticPr fontId="1" type="noConversion"/>
  </si>
  <si>
    <t>2016/1</t>
    <phoneticPr fontId="1" type="noConversion"/>
  </si>
  <si>
    <t>2015/12</t>
    <phoneticPr fontId="1" type="noConversion"/>
  </si>
  <si>
    <t>2015/11</t>
    <phoneticPr fontId="1" type="noConversion"/>
  </si>
  <si>
    <t>2015/10</t>
    <phoneticPr fontId="1" type="noConversion"/>
  </si>
  <si>
    <t>2015/9</t>
    <phoneticPr fontId="1" type="noConversion"/>
  </si>
  <si>
    <t>2015/8</t>
    <phoneticPr fontId="1" type="noConversion"/>
  </si>
  <si>
    <t>2015/7</t>
    <phoneticPr fontId="1" type="noConversion"/>
  </si>
  <si>
    <t>2015/6</t>
    <phoneticPr fontId="1" type="noConversion"/>
  </si>
  <si>
    <t>2015/5</t>
    <phoneticPr fontId="1" type="noConversion"/>
  </si>
  <si>
    <t>2016/5</t>
    <phoneticPr fontId="1" type="noConversion"/>
  </si>
  <si>
    <t>2016/8</t>
    <phoneticPr fontId="1" type="noConversion"/>
  </si>
  <si>
    <t>2016/6</t>
    <phoneticPr fontId="1" type="noConversion"/>
  </si>
  <si>
    <t>2016/7</t>
    <phoneticPr fontId="1" type="noConversion"/>
  </si>
  <si>
    <t>2016/9</t>
    <phoneticPr fontId="1" type="noConversion"/>
  </si>
  <si>
    <t>財團法人台灣兒童暨家庭扶助基金會許凱X、陳宥X、王怡X…等</t>
    <phoneticPr fontId="1" type="noConversion"/>
  </si>
  <si>
    <t>財團法人台灣兒童暨家庭扶助基金會胡維X、陳子X、張慧X…等</t>
    <phoneticPr fontId="1" type="noConversion"/>
  </si>
  <si>
    <t xml:space="preserve">社團法人台南市智障者福利家長協進會王玉X、林泰X、許庭X…等 </t>
    <phoneticPr fontId="1" type="noConversion"/>
  </si>
  <si>
    <t xml:space="preserve">社團法人台南市智障者福利家長協進會邱千X、張雅X、王玉X…等 </t>
    <phoneticPr fontId="1" type="noConversion"/>
  </si>
  <si>
    <t>金額</t>
    <phoneticPr fontId="1" type="noConversion"/>
  </si>
  <si>
    <t>2018/1</t>
    <phoneticPr fontId="1" type="noConversion"/>
  </si>
  <si>
    <t>2017/12</t>
    <phoneticPr fontId="1" type="noConversion"/>
  </si>
  <si>
    <t>2017/11</t>
    <phoneticPr fontId="1" type="noConversion"/>
  </si>
  <si>
    <t>2017/11</t>
    <phoneticPr fontId="1" type="noConversion"/>
  </si>
  <si>
    <t>2017/10</t>
    <phoneticPr fontId="1" type="noConversion"/>
  </si>
  <si>
    <t>2017/10</t>
    <phoneticPr fontId="1" type="noConversion"/>
  </si>
  <si>
    <t>2017/9</t>
    <phoneticPr fontId="1" type="noConversion"/>
  </si>
  <si>
    <t>2017/9</t>
    <phoneticPr fontId="1" type="noConversion"/>
  </si>
  <si>
    <t>2017/8</t>
    <phoneticPr fontId="1" type="noConversion"/>
  </si>
  <si>
    <t>2017/6</t>
    <phoneticPr fontId="1" type="noConversion"/>
  </si>
  <si>
    <t>2017/6</t>
    <phoneticPr fontId="1" type="noConversion"/>
  </si>
  <si>
    <t>2017/5</t>
    <phoneticPr fontId="1" type="noConversion"/>
  </si>
  <si>
    <t>2017/7</t>
    <phoneticPr fontId="1" type="noConversion"/>
  </si>
  <si>
    <t>2016/12</t>
    <phoneticPr fontId="1" type="noConversion"/>
  </si>
  <si>
    <t>2017/11</t>
    <phoneticPr fontId="1" type="noConversion"/>
  </si>
  <si>
    <t>認養視多重障礙孩童</t>
  </si>
  <si>
    <t>2017/9</t>
    <phoneticPr fontId="1" type="noConversion"/>
  </si>
  <si>
    <t>台南市大內舉重促進會</t>
    <phoneticPr fontId="1" type="noConversion"/>
  </si>
  <si>
    <t>補助舉重會清寒家庭學生膳食、醫療、學雜費等</t>
    <phoneticPr fontId="1" type="noConversion"/>
  </si>
  <si>
    <t>2018/2</t>
  </si>
  <si>
    <t>2018/1</t>
  </si>
  <si>
    <t>2018/10</t>
  </si>
  <si>
    <t>2018/12</t>
    <phoneticPr fontId="1" type="noConversion"/>
  </si>
  <si>
    <t>2018/11</t>
    <phoneticPr fontId="1" type="noConversion"/>
  </si>
  <si>
    <t>2016/2</t>
    <phoneticPr fontId="1" type="noConversion"/>
  </si>
  <si>
    <t>2016/12</t>
    <phoneticPr fontId="1" type="noConversion"/>
  </si>
  <si>
    <t>2016/11</t>
    <phoneticPr fontId="1" type="noConversion"/>
  </si>
  <si>
    <t>2016/10</t>
    <phoneticPr fontId="1" type="noConversion"/>
  </si>
  <si>
    <t>2016/9</t>
    <phoneticPr fontId="1" type="noConversion"/>
  </si>
  <si>
    <t>2016/8</t>
    <phoneticPr fontId="1" type="noConversion"/>
  </si>
  <si>
    <t>2016/12</t>
    <phoneticPr fontId="1" type="noConversion"/>
  </si>
  <si>
    <t>2016/10</t>
    <phoneticPr fontId="1" type="noConversion"/>
  </si>
  <si>
    <t>2016/9</t>
    <phoneticPr fontId="1" type="noConversion"/>
  </si>
  <si>
    <t>2016/8</t>
    <phoneticPr fontId="1" type="noConversion"/>
  </si>
  <si>
    <t>2016/7</t>
    <phoneticPr fontId="1" type="noConversion"/>
  </si>
  <si>
    <t>心智障礙者日間照顧計畫</t>
    <phoneticPr fontId="1" type="noConversion"/>
  </si>
  <si>
    <t>2017/7</t>
    <phoneticPr fontId="1" type="noConversion"/>
  </si>
  <si>
    <t>2017/8</t>
    <phoneticPr fontId="1" type="noConversion"/>
  </si>
  <si>
    <t>2017/9</t>
    <phoneticPr fontId="1" type="noConversion"/>
  </si>
  <si>
    <t>2017/10</t>
    <phoneticPr fontId="1" type="noConversion"/>
  </si>
  <si>
    <t>社團法人台南市智障者福利家長協進會張雅X、林乙X、邱千X…等</t>
    <phoneticPr fontId="1" type="noConversion"/>
  </si>
  <si>
    <t>社團法人台南市智障者福利家長協進會黃柏X、陳阿X、謝隆X…等</t>
    <phoneticPr fontId="1" type="noConversion"/>
  </si>
  <si>
    <t>社團法人台南市智障者福利家長協進會王玉X、許庭X、黃柏X…等</t>
    <phoneticPr fontId="1" type="noConversion"/>
  </si>
  <si>
    <t>社團法人台南市智障者福利家長協進會閰重X、謝隆X、陳阿X…等</t>
    <phoneticPr fontId="1" type="noConversion"/>
  </si>
  <si>
    <t>社團法人台南市智障者福利家長協進會黃柏X、陳阿X、蘇啟X…等</t>
    <phoneticPr fontId="1" type="noConversion"/>
  </si>
  <si>
    <t>社團法人台南市智障者福利家長協進會閰重X、石貞X、劉淵X…等</t>
    <phoneticPr fontId="1" type="noConversion"/>
  </si>
  <si>
    <t>社團法人台南市智障者福利家長協進會王琮X、邱千X、薛印X…等</t>
    <phoneticPr fontId="1" type="noConversion"/>
  </si>
  <si>
    <t xml:space="preserve">社團法人台南市智障者福利家長協進會朱亮X、謝隆X、陳阿X…等 </t>
    <phoneticPr fontId="1" type="noConversion"/>
  </si>
  <si>
    <t xml:space="preserve">社團法人台南市智障者福利家長協進會黃柏X、許庭X、金宏X…等 </t>
    <phoneticPr fontId="1" type="noConversion"/>
  </si>
  <si>
    <t xml:space="preserve">社團法人台南市智障者福利家長協進會吳精X、陳美X、金宏X…等 </t>
    <phoneticPr fontId="1" type="noConversion"/>
  </si>
  <si>
    <t xml:space="preserve">社團法人台南市智障者福利家長協進會林泰X、閻重X、金宏X…等 </t>
    <phoneticPr fontId="1" type="noConversion"/>
  </si>
  <si>
    <t xml:space="preserve">社團法人台南市智障者福利家長協進會金宏X、陳美X、黃柏X…等 </t>
    <phoneticPr fontId="1" type="noConversion"/>
  </si>
  <si>
    <t xml:space="preserve">社團法人台南市智障者福利家長協進會林泰X、許庭X、陳阿X…等 </t>
    <phoneticPr fontId="1" type="noConversion"/>
  </si>
  <si>
    <t>社團法人台南市智障者福利家長協進會金宏X、黃柏X、許庭X…等</t>
    <phoneticPr fontId="1" type="noConversion"/>
  </si>
  <si>
    <t xml:space="preserve">社團法人台南市智障者福利家長協進會陳阿X、王碧X、陳美X…等 </t>
    <phoneticPr fontId="1" type="noConversion"/>
  </si>
  <si>
    <t xml:space="preserve">社團法人台南市智障者福利家長協進會林君X、石貞X、張雅X…等 </t>
    <phoneticPr fontId="1" type="noConversion"/>
  </si>
  <si>
    <t xml:space="preserve">社團法人台南市智障者福利家長協進會薛印X、王琮X、翁榮X…等 </t>
    <phoneticPr fontId="1" type="noConversion"/>
  </si>
  <si>
    <t xml:space="preserve">社團法人台南市智障者福利家長協進會王政X、周厚X、翁榮X…等 </t>
    <phoneticPr fontId="1" type="noConversion"/>
  </si>
  <si>
    <t xml:space="preserve">社團法人台南市智障者福利家長協進會林乙X、郭素X、邱千X…等 </t>
    <phoneticPr fontId="1" type="noConversion"/>
  </si>
  <si>
    <t xml:space="preserve">社團法人台南市智障者福利家長協進會王琮X、郭素X、薛印X…等 </t>
    <phoneticPr fontId="1" type="noConversion"/>
  </si>
  <si>
    <t xml:space="preserve">社團法人台南市智障者福利家長協進會王玉X、邱千X、翁榮X…等 </t>
    <phoneticPr fontId="1" type="noConversion"/>
  </si>
  <si>
    <t xml:space="preserve">社團法人台南市智障者福利家長協進會王琮X、薛印X、王政X…等 </t>
    <phoneticPr fontId="1" type="noConversion"/>
  </si>
  <si>
    <t xml:space="preserve">社團法人台南市智障者福利家長協進會閰重X、林乙X、郭素X…等 </t>
    <phoneticPr fontId="1" type="noConversion"/>
  </si>
  <si>
    <t xml:space="preserve">社團法人台南市智障者福利家長協進會石貞X、林君X、周厚X…等 </t>
    <phoneticPr fontId="1" type="noConversion"/>
  </si>
  <si>
    <t xml:space="preserve">社團法人台南市智障者福利家長協進會許庭X、閰重X、金緯X…等 </t>
    <phoneticPr fontId="1" type="noConversion"/>
  </si>
  <si>
    <t xml:space="preserve">社團法人台南市智障者福利家長協進會蘇啟X、黃柏X、謝隆X…等 </t>
    <phoneticPr fontId="1" type="noConversion"/>
  </si>
  <si>
    <t xml:space="preserve">社團法人台南市智障者福利家長協進會謝隆X、陳阿X、閰重X…等 </t>
    <phoneticPr fontId="1" type="noConversion"/>
  </si>
  <si>
    <t xml:space="preserve">社團法人台南市智障者福利家長協進會金宏X、蘇友X、許庭X…等 </t>
    <phoneticPr fontId="1" type="noConversion"/>
  </si>
  <si>
    <t xml:space="preserve">社團法人台南市智障者福利家長協進會許庭X、黃柏X、金緯X…等 </t>
    <phoneticPr fontId="1" type="noConversion"/>
  </si>
  <si>
    <t xml:space="preserve">社團法人台南市智障者福利家長協進會蘇友X、陳阿X、謝隆X…等 </t>
    <phoneticPr fontId="1" type="noConversion"/>
  </si>
  <si>
    <t xml:space="preserve">社團法人台南市智障者福利家長協進會趙大X、朱亮X、閰重X…等 </t>
    <phoneticPr fontId="1" type="noConversion"/>
  </si>
  <si>
    <t xml:space="preserve">社團法人台南市智障者福利家長協進會金宏X、黃柏X、許庭X…等 </t>
    <phoneticPr fontId="1" type="noConversion"/>
  </si>
  <si>
    <t xml:space="preserve">社團法人台南市智障者福利家長協進會邱千X、薛印X、石貞X…等 </t>
    <phoneticPr fontId="1" type="noConversion"/>
  </si>
  <si>
    <t xml:space="preserve">社團法人台南市智障者福利家長協進會王玉X、林乙X、張雅X…等 </t>
    <phoneticPr fontId="1" type="noConversion"/>
  </si>
  <si>
    <t xml:space="preserve">社團法人台南市智障者福利家長協進會石貞X、薛印X、邱千X…等 </t>
    <phoneticPr fontId="1" type="noConversion"/>
  </si>
  <si>
    <t xml:space="preserve">社團法人台南市智障者福利家長協進會林乙X、王玉X、張雅X…等 </t>
    <phoneticPr fontId="1" type="noConversion"/>
  </si>
  <si>
    <t xml:space="preserve">社團法人台南市智障者福利家長協進會邱千X、薛印X、石貞X…等 </t>
    <phoneticPr fontId="1" type="noConversion"/>
  </si>
  <si>
    <t xml:space="preserve">社團法人台南市智障者福利家長協進會王政X、劉淵X、王玉X…等 </t>
    <phoneticPr fontId="1" type="noConversion"/>
  </si>
  <si>
    <t xml:space="preserve">社團法人台南市智障者福利家長協進會郭曜X、郭素X、翁榮X…等 </t>
    <phoneticPr fontId="1" type="noConversion"/>
  </si>
  <si>
    <t xml:space="preserve">社團法人台南市智障者福利家長協進會林君X、石貞X、張雅X…等 </t>
    <phoneticPr fontId="1" type="noConversion"/>
  </si>
  <si>
    <t xml:space="preserve">身心障礙者社區樂活補給站 </t>
    <phoneticPr fontId="1" type="noConversion"/>
  </si>
  <si>
    <t>財團法人台灣兒童暨家庭扶助基金會蔡怡X、伍嘉X、簡昱X…等</t>
    <phoneticPr fontId="1" type="noConversion"/>
  </si>
  <si>
    <t>財團法人台灣兒童暨家庭扶助基金會許萬X、陳棋X、蔡昀X…等</t>
    <phoneticPr fontId="1" type="noConversion"/>
  </si>
  <si>
    <t>財團法人台灣兒童暨家庭扶助基金會林巧X、張少X、謝楷X…等</t>
    <phoneticPr fontId="1" type="noConversion"/>
  </si>
  <si>
    <t>財團法人台灣兒童暨家庭扶助基金會陳嵩X、陳祥X、黃貞X…等</t>
    <phoneticPr fontId="1" type="noConversion"/>
  </si>
  <si>
    <t xml:space="preserve">財團法人台灣兒童暨家庭扶助基金會徐子X、林立X、林雲X…等 </t>
    <phoneticPr fontId="1" type="noConversion"/>
  </si>
  <si>
    <t>財團法人台灣兒童暨家庭扶助基金會林家X、胡可X、陳淑X…等</t>
    <phoneticPr fontId="1" type="noConversion"/>
  </si>
  <si>
    <t>財團法人台灣兒童暨家庭扶助基金會王承X、王廷X、林君X…等</t>
    <phoneticPr fontId="1" type="noConversion"/>
  </si>
  <si>
    <t>財團法人台灣兒童暨家庭扶助基金會廖毅X、陳靜X、陳怡X…等</t>
    <phoneticPr fontId="1" type="noConversion"/>
  </si>
  <si>
    <t>財團法人台灣兒童暨家庭扶助基金會黃健X、許嘉X、鄭元X…等</t>
    <phoneticPr fontId="1" type="noConversion"/>
  </si>
  <si>
    <t>財團法人台灣兒童暨家庭扶助基金會鍾彩X、周思X、張曉X…等</t>
    <phoneticPr fontId="1" type="noConversion"/>
  </si>
  <si>
    <t>財團法人台灣兒童暨家庭扶助基金會簡昱X、黃鋒X、鄭佳X…等</t>
    <phoneticPr fontId="1" type="noConversion"/>
  </si>
  <si>
    <t>財團法人台灣兒童暨家庭扶助基金會李帛X、范詠X、林姚X…等</t>
    <phoneticPr fontId="1" type="noConversion"/>
  </si>
  <si>
    <t>財團法人台灣兒童暨家庭扶助基金會辛秉X、方瀞X、林奕X…等</t>
    <phoneticPr fontId="1" type="noConversion"/>
  </si>
  <si>
    <t>財團法人台灣兒童暨家庭扶助基金會王語X、盧葦X、陳順X…等</t>
    <phoneticPr fontId="1" type="noConversion"/>
  </si>
  <si>
    <t>財團法人台灣兒童暨家庭扶助基金會蕭尹X、方姿X、陽以X…等</t>
    <phoneticPr fontId="1" type="noConversion"/>
  </si>
  <si>
    <t>財團法人台灣兒童暨家庭扶助基金會郭仲X、李世X、陳巧X…等</t>
    <phoneticPr fontId="1" type="noConversion"/>
  </si>
  <si>
    <t>財團法人台灣兒童暨家庭扶助基金會敖芷X、黃浩X、林文X…等</t>
    <phoneticPr fontId="1" type="noConversion"/>
  </si>
  <si>
    <t>財團法人台灣兒童暨家庭扶助基金會張毅X、游誼X、胡皓X…等</t>
    <phoneticPr fontId="1" type="noConversion"/>
  </si>
  <si>
    <t>財團法人台灣兒童暨家庭扶助基金會孫宛X、江亭X、劉諺X…等</t>
    <phoneticPr fontId="1" type="noConversion"/>
  </si>
  <si>
    <t>2015/8</t>
    <phoneticPr fontId="1" type="noConversion"/>
  </si>
  <si>
    <t>財團法人台灣兒童暨家庭扶助基金會高郁X、張昊X、曾辰X…等</t>
    <phoneticPr fontId="1" type="noConversion"/>
  </si>
  <si>
    <t>2016/4</t>
    <phoneticPr fontId="1" type="noConversion"/>
  </si>
  <si>
    <t>財團法人台灣兒童暨家庭扶助基金會鄭乙X、陳健X、楊仁X…等</t>
    <phoneticPr fontId="1" type="noConversion"/>
  </si>
  <si>
    <t>學校教育儲蓄戶</t>
    <phoneticPr fontId="1" type="noConversion"/>
  </si>
  <si>
    <t xml:space="preserve">臺南市七股區樹林國民小學/RXXXXX7827 </t>
    <phoneticPr fontId="1" type="noConversion"/>
  </si>
  <si>
    <t xml:space="preserve">新北市鶯歌區二橋國民小學/FXXXXX1995 </t>
    <phoneticPr fontId="1" type="noConversion"/>
  </si>
  <si>
    <t>高雄市小港區鳳林國民小學/eXXXXX3825</t>
    <phoneticPr fontId="1" type="noConversion"/>
  </si>
  <si>
    <t>桃園市立仁和國民中學/HXXXXX6467</t>
    <phoneticPr fontId="1" type="noConversion"/>
  </si>
  <si>
    <t>臺北市立瑠公國民中學/AXXXXX7982</t>
    <phoneticPr fontId="1" type="noConversion"/>
  </si>
  <si>
    <t xml:space="preserve">新北市鶯歌區新北市鶯歌區昌福國民小學/FXXXXX3681  </t>
    <phoneticPr fontId="1" type="noConversion"/>
  </si>
  <si>
    <t xml:space="preserve">新北市鶯歌區新北市鶯歌區昌福國民小學/FXXXXX5967  </t>
    <phoneticPr fontId="1" type="noConversion"/>
  </si>
  <si>
    <t xml:space="preserve">臺北市大同區臺北市立重慶國民中學/FXXXXX4345  </t>
    <phoneticPr fontId="1" type="noConversion"/>
  </si>
  <si>
    <t xml:space="preserve">臺北市立瑠公國民中學/AXXXXX6030 </t>
    <phoneticPr fontId="1" type="noConversion"/>
  </si>
  <si>
    <t xml:space="preserve">臺南市關廟區臺南市立關廟國民中學/RXXXXX5043 </t>
    <phoneticPr fontId="1" type="noConversion"/>
  </si>
  <si>
    <t xml:space="preserve">苗栗縣通霄鎮苗栗縣立通霄國民中學/KXXXXX4881 </t>
    <phoneticPr fontId="1" type="noConversion"/>
  </si>
  <si>
    <t xml:space="preserve">苗栗縣通霄鎮苗栗縣立通霄國民中學/KXXXXX7251  </t>
    <phoneticPr fontId="1" type="noConversion"/>
  </si>
  <si>
    <t xml:space="preserve">苗栗縣通霄鎮苗栗縣立通霄國民中學/OXXXXX0786  </t>
    <phoneticPr fontId="1" type="noConversion"/>
  </si>
  <si>
    <t>2016/10</t>
    <phoneticPr fontId="1" type="noConversion"/>
  </si>
  <si>
    <t>2016/11</t>
    <phoneticPr fontId="1" type="noConversion"/>
  </si>
  <si>
    <t>財團法人台灣兒童暨家庭扶助基金會林妙X、張曉X、金頌X…等</t>
    <phoneticPr fontId="1" type="noConversion"/>
  </si>
  <si>
    <t>財團法人台灣兒童暨家庭扶助基金會巫莉X、張巧X、周宇X…等</t>
    <phoneticPr fontId="1" type="noConversion"/>
  </si>
  <si>
    <t>財團法人台灣兒童暨家庭扶助基金會林語X、林辰X、吳宗X…等</t>
    <phoneticPr fontId="1" type="noConversion"/>
  </si>
  <si>
    <t>弱勢家庭學生</t>
    <phoneticPr fontId="1" type="noConversion"/>
  </si>
  <si>
    <t>社團法人台南市智障者福利家長協進會</t>
    <phoneticPr fontId="1" type="noConversion"/>
  </si>
  <si>
    <t>財團法人台灣兒童暨家庭扶助基金會</t>
    <phoneticPr fontId="1" type="noConversion"/>
  </si>
  <si>
    <t xml:space="preserve">偏鄉地區之0~3歲奶粉補助 </t>
    <phoneticPr fontId="1" type="noConversion"/>
  </si>
  <si>
    <t>偏鄉地區之兒少餐費補助</t>
    <phoneticPr fontId="1" type="noConversion"/>
  </si>
  <si>
    <t xml:space="preserve">偏鄉地區之0~3歲奶粉補助 </t>
    <phoneticPr fontId="1" type="noConversion"/>
  </si>
  <si>
    <t>偏鄉地區之兒少餐費補助</t>
    <phoneticPr fontId="1" type="noConversion"/>
  </si>
  <si>
    <t>偏鄉地區之兒少餐費補助</t>
    <phoneticPr fontId="1" type="noConversion"/>
  </si>
  <si>
    <t>新竹地區之兒少餐費補助</t>
    <phoneticPr fontId="1" type="noConversion"/>
  </si>
  <si>
    <t>財團法人台灣兒童暨家庭扶助基金會新竹分事務所</t>
    <phoneticPr fontId="6" type="noConversion"/>
  </si>
  <si>
    <t>財團法人台灣兒童暨家庭扶助基金會新竹分事務所謝承X、鍾鴻X、張紘X…等</t>
    <phoneticPr fontId="1" type="noConversion"/>
  </si>
  <si>
    <t>財團法人台灣兒童暨家庭扶助基金會蕭尹X、田璿X、蘇少X…等</t>
    <phoneticPr fontId="1" type="noConversion"/>
  </si>
  <si>
    <t>財團法人台灣兒童暨家庭扶助基金會潘志X、陳潔X、陳佳X…等</t>
    <phoneticPr fontId="1" type="noConversion"/>
  </si>
  <si>
    <t>財團法人台灣兒童暨家庭扶助基金會邱志X、洪瑪X、李婷X…等</t>
    <phoneticPr fontId="1" type="noConversion"/>
  </si>
  <si>
    <t>2017/9</t>
    <phoneticPr fontId="1" type="noConversion"/>
  </si>
  <si>
    <t>財團法人台灣兒童暨家庭扶助基金會王士X、林嘉X、劉珍X…等</t>
    <phoneticPr fontId="1" type="noConversion"/>
  </si>
  <si>
    <t>財團法人台灣兒童暨家庭扶助基金會溫妍X、李宇X、徐杰X…等</t>
    <phoneticPr fontId="1" type="noConversion"/>
  </si>
  <si>
    <t>財團法人台灣兒童暨家庭扶助基金會楊安X、陳子X、柯宇X…等</t>
    <phoneticPr fontId="1" type="noConversion"/>
  </si>
  <si>
    <t>財團法人台灣兒童暨家庭扶助基金會廖捷X、陳樂X、徐杰X…等</t>
    <phoneticPr fontId="1" type="noConversion"/>
  </si>
  <si>
    <t>財團法人台灣兒童暨家庭扶助基金會謝雨X、鄭潔X、甘芳X…等</t>
    <phoneticPr fontId="1" type="noConversion"/>
  </si>
  <si>
    <t>高雄市內門區西門國民小學/EXXXXX5337</t>
    <phoneticPr fontId="1" type="noConversion"/>
  </si>
  <si>
    <t xml:space="preserve">新竹縣尖石鄉錦屏國民小學/JXXXXX3502 </t>
    <phoneticPr fontId="1" type="noConversion"/>
  </si>
  <si>
    <t>台南市大內舉重促進會學生</t>
    <phoneticPr fontId="1" type="noConversion"/>
  </si>
  <si>
    <t>台中惠明盲校</t>
  </si>
  <si>
    <t>台中惠明盲校沈X慈、潘X祐、張X正等</t>
  </si>
  <si>
    <t>台中惠明盲校吳X曄、魏X豪、葉X淇等</t>
  </si>
  <si>
    <t>台中惠明盲校葉宜X、吳芋X、林宜X…等</t>
    <phoneticPr fontId="1" type="noConversion"/>
  </si>
  <si>
    <t>台中惠明盲校鄭涴X、李怡X、魏櫻X…等</t>
    <phoneticPr fontId="1" type="noConversion"/>
  </si>
  <si>
    <t>台中惠明盲校沈顯X、楊X、張正X…等</t>
    <phoneticPr fontId="1" type="noConversion"/>
  </si>
  <si>
    <t>台中惠明盲校戴志X、魏X、彭耀X…等</t>
    <phoneticPr fontId="1" type="noConversion"/>
  </si>
  <si>
    <t>台中惠明盲校簡偉X、林佳X、邱埜X…等</t>
    <phoneticPr fontId="1" type="noConversion"/>
  </si>
  <si>
    <t>台中惠明盲校高尚X、方政X、周軒X…等</t>
    <phoneticPr fontId="1" type="noConversion"/>
  </si>
  <si>
    <t>台中惠明盲校林芯X、潘晨X、張正X…等</t>
    <phoneticPr fontId="1" type="noConversion"/>
  </si>
  <si>
    <t>台中惠明盲校戴志X、潘晨X、林芯X…等</t>
    <phoneticPr fontId="1" type="noConversion"/>
  </si>
  <si>
    <t>台中惠明盲校周軒X、方政X、吳芋X…等</t>
    <phoneticPr fontId="1" type="noConversion"/>
  </si>
  <si>
    <t>台中惠明盲校彭耀X、楊小X、葉宜X…等</t>
    <phoneticPr fontId="1" type="noConversion"/>
  </si>
  <si>
    <t>台中惠明盲校魏小X、林宣X、魏櫻X…等</t>
    <phoneticPr fontId="1" type="noConversion"/>
  </si>
  <si>
    <t>台中惠明盲校簡偉X、沈顯X、潘晨X…等</t>
    <phoneticPr fontId="1" type="noConversion"/>
  </si>
  <si>
    <t>台中惠明盲校張正X、戴志X、鄭涴X…等</t>
    <phoneticPr fontId="1" type="noConversion"/>
  </si>
  <si>
    <t>台中惠明盲校邱埜X、林家X、李怡X…等</t>
    <phoneticPr fontId="1" type="noConversion"/>
  </si>
  <si>
    <t>台中惠明盲校戴志X、張正X、林小X…等</t>
    <phoneticPr fontId="1" type="noConversion"/>
  </si>
  <si>
    <t>台中惠明盲校潘晨X、彭耀X、楊X…等</t>
    <phoneticPr fontId="1" type="noConversion"/>
  </si>
  <si>
    <t>台中惠明盲校沈顯X、林小X、簡偉X…等</t>
    <phoneticPr fontId="1" type="noConversion"/>
  </si>
  <si>
    <t>台中惠明盲校葉小X、吳芊X、方政X…等</t>
    <phoneticPr fontId="1" type="noConversion"/>
  </si>
  <si>
    <t>台中惠明盲校洪睿X、鄭涴X、魏櫻X…等</t>
    <phoneticPr fontId="1" type="noConversion"/>
  </si>
  <si>
    <t>2017/11</t>
    <phoneticPr fontId="1" type="noConversion"/>
  </si>
  <si>
    <t>2017/6</t>
    <phoneticPr fontId="1" type="noConversion"/>
  </si>
  <si>
    <t>2017/11</t>
    <phoneticPr fontId="1" type="noConversion"/>
  </si>
  <si>
    <t>社團法人台南市智障者福利家長協進會張雅X、林乙X、邱千X…等</t>
    <phoneticPr fontId="1" type="noConversion"/>
  </si>
  <si>
    <t>社團法人台南市智障者福利家長協進會薛印X、王琮X、劉淵X…等</t>
    <phoneticPr fontId="1" type="noConversion"/>
  </si>
  <si>
    <t>社團法人台南市智障者福利家長協進會王玉X、閰重X、張雅X…等</t>
    <phoneticPr fontId="1" type="noConversion"/>
  </si>
  <si>
    <t>社團法人台南市智障者福利家長協進會王琮X、薛印X、邱千X…等</t>
    <phoneticPr fontId="1" type="noConversion"/>
  </si>
  <si>
    <t>社團法人台南市智障者福利家長協進會石貞X、林乙X、王玉X…等</t>
    <phoneticPr fontId="1" type="noConversion"/>
  </si>
  <si>
    <t>社團法人台南市智障者福利家長協進會黃柏X、許庭X、陳阿X…等</t>
    <phoneticPr fontId="1" type="noConversion"/>
  </si>
  <si>
    <t>社團法人台南市智障者福利家長協進會謝隆X、閰重X、王玉X…等</t>
    <phoneticPr fontId="1" type="noConversion"/>
  </si>
  <si>
    <t>社團法人台南市智障者福利家長協進會陳阿X、黃柏X、許庭X…等</t>
    <phoneticPr fontId="1" type="noConversion"/>
  </si>
  <si>
    <t>社團法人台南市智障者福利家長協進會謝隆X、王玉X、黃柏X…等</t>
    <phoneticPr fontId="1" type="noConversion"/>
  </si>
  <si>
    <t>台中惠明盲校林宣X、邱埜X、李怡X…等</t>
    <phoneticPr fontId="1" type="noConversion"/>
  </si>
  <si>
    <t>捐贈弱勢團體</t>
    <phoneticPr fontId="1" type="noConversion"/>
  </si>
  <si>
    <t>台中惠明盲校</t>
    <phoneticPr fontId="1" type="noConversion"/>
  </si>
  <si>
    <t>2019/1</t>
    <phoneticPr fontId="1" type="noConversion"/>
  </si>
  <si>
    <t>2019/2</t>
    <phoneticPr fontId="1" type="noConversion"/>
  </si>
  <si>
    <t>2019/3</t>
    <phoneticPr fontId="1" type="noConversion"/>
  </si>
  <si>
    <t>2019/12</t>
    <phoneticPr fontId="1" type="noConversion"/>
  </si>
  <si>
    <t>2019/11</t>
    <phoneticPr fontId="1" type="noConversion"/>
  </si>
  <si>
    <t>2019/10</t>
    <phoneticPr fontId="1" type="noConversion"/>
  </si>
  <si>
    <t>2019/9</t>
    <phoneticPr fontId="1" type="noConversion"/>
  </si>
  <si>
    <t>2019/8</t>
    <phoneticPr fontId="1" type="noConversion"/>
  </si>
  <si>
    <t>2019/7</t>
    <phoneticPr fontId="1" type="noConversion"/>
  </si>
  <si>
    <t>2019/6</t>
    <phoneticPr fontId="1" type="noConversion"/>
  </si>
  <si>
    <t>2019/5</t>
    <phoneticPr fontId="1" type="noConversion"/>
  </si>
  <si>
    <t>2019/4</t>
    <phoneticPr fontId="1" type="noConversion"/>
  </si>
  <si>
    <t>台中惠明盲校林小X、簡偉X、葉小X…等</t>
    <phoneticPr fontId="1" type="noConversion"/>
  </si>
  <si>
    <t>台中惠明盲校吳芊X、方政X、洪睿X…等</t>
    <phoneticPr fontId="1" type="noConversion"/>
  </si>
  <si>
    <t>台中惠明盲校鄭涴X、魏櫻X、林宣X…等</t>
    <phoneticPr fontId="1" type="noConversion"/>
  </si>
  <si>
    <t>台中惠明盲校高尚X、李怡X、邱埜X…等</t>
    <phoneticPr fontId="1" type="noConversion"/>
  </si>
  <si>
    <t>台中惠明盲校張正X、林小X、潘晨X…等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</si>
  <si>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</si>
  <si>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</si>
  <si>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</si>
  <si>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</si>
  <si>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</si>
  <si>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</si>
  <si>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</si>
  <si>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一</t>
    <phoneticPr fontId="1" type="noConversion"/>
  </si>
  <si>
    <t>五</t>
    <phoneticPr fontId="1" type="noConversion"/>
  </si>
  <si>
    <t>2020/12/1</t>
  </si>
  <si>
    <t>2020/11/1</t>
  </si>
  <si>
    <t>2020/10/1</t>
  </si>
  <si>
    <t>2020/9/1</t>
  </si>
  <si>
    <t>2020/8/1</t>
  </si>
  <si>
    <t>2020/7/1</t>
  </si>
  <si>
    <t>2020/6/1</t>
  </si>
  <si>
    <t>2020/5/1</t>
  </si>
  <si>
    <t>2020/4/1</t>
  </si>
  <si>
    <t>2020/3/1</t>
  </si>
  <si>
    <t>2020/2/1</t>
  </si>
  <si>
    <t>2020/1/1</t>
  </si>
  <si>
    <t>台中惠明盲校</t>
    <phoneticPr fontId="1" type="noConversion"/>
  </si>
  <si>
    <t>台中惠明盲校載X杰、張X文、彭X暘等</t>
    <phoneticPr fontId="1" type="noConversion"/>
  </si>
  <si>
    <t>台中惠明盲校周X瑋、方X諭、潘X祐等</t>
  </si>
  <si>
    <t>台中惠明盲校周X瑋、方X諭、潘X祐等</t>
    <phoneticPr fontId="1" type="noConversion"/>
  </si>
  <si>
    <t>台中惠明盲校謝X娟、王X玄、邱X芳等</t>
  </si>
  <si>
    <t>台中惠明盲校謝X娟、王X玄、邱X芳等</t>
    <phoneticPr fontId="1" type="noConversion"/>
  </si>
  <si>
    <t>台中惠明盲校高X恩、林X妤、洪X紘等</t>
  </si>
  <si>
    <t>台中惠明盲校高X恩、林X妤、洪X紘等</t>
    <phoneticPr fontId="1" type="noConversion"/>
  </si>
  <si>
    <t>台中惠明盲校謝X娟、王X玄、邱X芳等</t>
    <phoneticPr fontId="1" type="noConversion"/>
  </si>
  <si>
    <t>台中惠明盲校吳X曄、魏X豪、葉X淇等</t>
    <phoneticPr fontId="1" type="noConversion"/>
  </si>
  <si>
    <t>台中惠明盲校黃X翰、王X良、林X青等</t>
  </si>
  <si>
    <t>台中惠明盲校黃X翰、王X良、林X青等</t>
    <phoneticPr fontId="1" type="noConversion"/>
  </si>
  <si>
    <t>台中惠明盲校載X杰、張X文、彭X暘等</t>
    <phoneticPr fontId="1" type="noConversion"/>
  </si>
  <si>
    <t>台中惠明盲校沈X慈、潘X祐、張X正等</t>
    <phoneticPr fontId="1" type="noConversion"/>
  </si>
  <si>
    <t>台中惠明盲校邱X芳、張X涵、陳X足等</t>
  </si>
  <si>
    <t>台中惠明盲校邱X芳、張X涵、陳X足等</t>
    <phoneticPr fontId="1" type="noConversion"/>
  </si>
  <si>
    <t>台中惠明盲校吳X曄、魏X豪、葉X淇等</t>
    <phoneticPr fontId="1" type="noConversion"/>
  </si>
  <si>
    <t>唐氏症基金會</t>
    <phoneticPr fontId="7" type="noConversion"/>
  </si>
  <si>
    <t>蒙恩聽障烘焙坊</t>
    <phoneticPr fontId="7" type="noConversion"/>
  </si>
  <si>
    <t>真善美社會福利基金會</t>
    <phoneticPr fontId="7" type="noConversion"/>
  </si>
  <si>
    <t>人數/數量</t>
    <phoneticPr fontId="1" type="noConversion"/>
  </si>
  <si>
    <t>合計</t>
    <phoneticPr fontId="1" type="noConversion"/>
  </si>
  <si>
    <t>中秋節小禮採購弱勢團體製作之禮盒</t>
    <phoneticPr fontId="7" type="noConversion"/>
  </si>
  <si>
    <t>端午節小禮採購弱勢團體製作之禮盒</t>
    <phoneticPr fontId="7" type="noConversion"/>
  </si>
  <si>
    <t>春節小禮採購弱勢團體製作之禮盒</t>
    <phoneticPr fontId="7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</si>
  <si>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</si>
  <si>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</si>
  <si>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</si>
  <si>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2021/12/1</t>
  </si>
  <si>
    <t>2021/11/1</t>
  </si>
  <si>
    <t>2021/10/1</t>
  </si>
  <si>
    <t>2021/9/1</t>
  </si>
  <si>
    <t>2021/8/1</t>
  </si>
  <si>
    <t>2021/7/1</t>
  </si>
  <si>
    <t>2021/6/1</t>
  </si>
  <si>
    <t>2021/5/1</t>
  </si>
  <si>
    <t>2021/4/1</t>
  </si>
  <si>
    <t>2021/3/1</t>
  </si>
  <si>
    <t>2021/2/1</t>
  </si>
  <si>
    <t>2021/1/1</t>
  </si>
  <si>
    <t>2021/9/15</t>
  </si>
  <si>
    <t>2021/6/9</t>
  </si>
  <si>
    <t>2021/1/15</t>
  </si>
  <si>
    <t>財團法人阿寶教育基金會</t>
  </si>
  <si>
    <t>尾牙邀請弱勢團體表演</t>
    <phoneticPr fontId="1" type="noConversion"/>
  </si>
  <si>
    <t>真善美社會福利基金會「真善美X彎彎彩繪禮盒」</t>
    <phoneticPr fontId="1" type="noConversion"/>
  </si>
  <si>
    <t>財團法人阿寶教育基金會「阿寶木鼓表演」</t>
    <phoneticPr fontId="1" type="noConversion"/>
  </si>
  <si>
    <t>2022/12/1</t>
  </si>
  <si>
    <t>2022/11/1</t>
  </si>
  <si>
    <t>2022/10/1</t>
  </si>
  <si>
    <t>2022/9/1</t>
  </si>
  <si>
    <t>2022/8/1</t>
  </si>
  <si>
    <t>2022/7/1</t>
  </si>
  <si>
    <t>2022/6/1</t>
  </si>
  <si>
    <t>2022/5/1</t>
  </si>
  <si>
    <t>2022/4/1</t>
  </si>
  <si>
    <t>2022/3/1</t>
  </si>
  <si>
    <t>2022/2/1</t>
  </si>
  <si>
    <t>2022/1/1</t>
  </si>
  <si>
    <t>2022/8/30</t>
  </si>
  <si>
    <t>2022/5/27</t>
  </si>
  <si>
    <t>2022/1/14</t>
  </si>
  <si>
    <t>唐氏症基金會「麻吉貓月光派對皇家午茶禮盒」</t>
    <phoneticPr fontId="1" type="noConversion"/>
  </si>
  <si>
    <t>蒙恩聽障烘焙坊「巧克力餅乾禮盒」</t>
    <phoneticPr fontId="1" type="noConversion"/>
  </si>
  <si>
    <t>真善美社會福利基金會「品茗典藏禮盒」</t>
    <phoneticPr fontId="1" type="noConversion"/>
  </si>
  <si>
    <t>2023/12/1</t>
  </si>
  <si>
    <t>2023/11/1</t>
  </si>
  <si>
    <t>2023/10/1</t>
  </si>
  <si>
    <t>2023/9/1</t>
  </si>
  <si>
    <t>2023/8/1</t>
  </si>
  <si>
    <t>2023/7/1</t>
  </si>
  <si>
    <t>2023/6/1</t>
  </si>
  <si>
    <t>2023/5/1</t>
  </si>
  <si>
    <t>2023/4/1</t>
  </si>
  <si>
    <t>2023/3/1</t>
  </si>
  <si>
    <t>2023/2/1</t>
  </si>
  <si>
    <t>2023/1/1</t>
  </si>
  <si>
    <t>2023/9/5</t>
  </si>
  <si>
    <t>2023/6/12</t>
  </si>
  <si>
    <t>2023/1/13</t>
  </si>
  <si>
    <t>2024/10/1</t>
  </si>
  <si>
    <t>2024/9/1</t>
  </si>
  <si>
    <t>2024/8/1</t>
  </si>
  <si>
    <t>台中惠明盲校邱X芳、吳X曄、王X良等</t>
  </si>
  <si>
    <t>2024/7/1</t>
  </si>
  <si>
    <t>台中惠明盲校黃X翰、方X諭、張X正等</t>
  </si>
  <si>
    <t>2024/6/1</t>
  </si>
  <si>
    <t>台中惠明盲校邱X芳、方X諭、周X瑋等</t>
  </si>
  <si>
    <t>2024/5/1</t>
  </si>
  <si>
    <t>2024/4/1</t>
  </si>
  <si>
    <t>2024/3/1</t>
  </si>
  <si>
    <t>2024/2/1</t>
  </si>
  <si>
    <t>2024/1/1</t>
  </si>
  <si>
    <t>2024/9/9</t>
  </si>
  <si>
    <t>2024/6/3</t>
  </si>
  <si>
    <t>2024/1/26</t>
  </si>
  <si>
    <t>2020/9/10</t>
    <phoneticPr fontId="7" type="noConversion"/>
  </si>
  <si>
    <t>2020/6/17</t>
    <phoneticPr fontId="7" type="noConversion"/>
  </si>
  <si>
    <t>2020/1/17</t>
    <phoneticPr fontId="1" type="noConversion"/>
  </si>
  <si>
    <t>第一社扶基金會「桶鼓表演」</t>
    <phoneticPr fontId="1" type="noConversion"/>
  </si>
  <si>
    <t>第一社福基金基金會</t>
    <phoneticPr fontId="1" type="noConversion"/>
  </si>
  <si>
    <t>第一社扶基金會「烘焙經典禮盒」</t>
    <phoneticPr fontId="1" type="noConversion"/>
  </si>
  <si>
    <t>財團法人心路社會福利基金會「✦ 星空✦ 幸福+蛋捲鐵盒」</t>
    <phoneticPr fontId="7" type="noConversion"/>
  </si>
  <si>
    <t>財團法人心路社會福利基金會</t>
    <phoneticPr fontId="7" type="noConversion"/>
  </si>
  <si>
    <t>蒙恩聽障烘焙坊「巧巧酥禮盒」</t>
    <phoneticPr fontId="1" type="noConversion"/>
  </si>
  <si>
    <t>創世基金會羅東分院「手工皂、左手香膏禮盒」</t>
    <phoneticPr fontId="1" type="noConversion"/>
  </si>
  <si>
    <t>創世基金會羅東分院</t>
    <phoneticPr fontId="7" type="noConversion"/>
  </si>
  <si>
    <t>展翼烘焙庇護工場</t>
    <phoneticPr fontId="7" type="noConversion"/>
  </si>
  <si>
    <t>真善美社會福利基金會</t>
    <phoneticPr fontId="7" type="noConversion"/>
  </si>
  <si>
    <t>微光庇護工場「鴻禮旺禮盒」</t>
    <phoneticPr fontId="1" type="noConversion"/>
  </si>
  <si>
    <t>微光庇護工場</t>
    <phoneticPr fontId="7" type="noConversion"/>
  </si>
  <si>
    <t>喜憨兒社會福利基金會「喜望禮盒」</t>
    <phoneticPr fontId="1" type="noConversion"/>
  </si>
  <si>
    <t>喜憨兒社會福利基金會</t>
    <phoneticPr fontId="7" type="noConversion"/>
  </si>
  <si>
    <t>伊甸烘焙庇護工場「月圓禮盒」</t>
    <phoneticPr fontId="1" type="noConversion"/>
  </si>
  <si>
    <t>伊甸烘焙庇護工場</t>
    <phoneticPr fontId="7" type="noConversion"/>
  </si>
  <si>
    <t>集賢庇護工場「開花節果禮盒」</t>
    <phoneticPr fontId="1" type="noConversion"/>
  </si>
  <si>
    <t>集賢庇護工場</t>
    <phoneticPr fontId="7" type="noConversion"/>
  </si>
  <si>
    <t>圓夢庇護工場「喜望禮盒」</t>
    <phoneticPr fontId="1" type="noConversion"/>
  </si>
  <si>
    <t>圓夢庇護工場</t>
    <phoneticPr fontId="7" type="noConversion"/>
  </si>
  <si>
    <t>蒙恩聽障烘焙坊「追光禮盒」</t>
    <phoneticPr fontId="1" type="noConversion"/>
  </si>
  <si>
    <t>蒙恩聽障烘焙坊</t>
    <phoneticPr fontId="7" type="noConversion"/>
  </si>
  <si>
    <t>展翼烘焙庇護工場「愛‧希望禮盒」</t>
    <phoneticPr fontId="1" type="noConversion"/>
  </si>
  <si>
    <t>2019/6/7</t>
    <phoneticPr fontId="7" type="noConversion"/>
  </si>
  <si>
    <t>2019/9/2</t>
    <phoneticPr fontId="7" type="noConversion"/>
  </si>
  <si>
    <t>2019/1/25</t>
    <phoneticPr fontId="1" type="noConversion"/>
  </si>
  <si>
    <t>三</t>
    <phoneticPr fontId="1" type="noConversion"/>
  </si>
  <si>
    <t>四</t>
    <phoneticPr fontId="1" type="noConversion"/>
  </si>
  <si>
    <t>蘭馨婦幼中心「三星蔥牛軋糖禮盒」</t>
    <phoneticPr fontId="1" type="noConversion"/>
  </si>
  <si>
    <t>蘭馨婦幼中心</t>
    <phoneticPr fontId="7" type="noConversion"/>
  </si>
  <si>
    <t>財團法人伊甸社會福利基金會</t>
    <phoneticPr fontId="7" type="noConversion"/>
  </si>
  <si>
    <t>台北庇護工場</t>
    <phoneticPr fontId="7" type="noConversion"/>
  </si>
  <si>
    <t>財團法人伊甸社會福利基金會「阿拉棒禮盒」</t>
    <phoneticPr fontId="7" type="noConversion"/>
  </si>
  <si>
    <t>台北庇護工場「黑鑽石巧克力餅乾禮盒」</t>
    <phoneticPr fontId="1" type="noConversion"/>
  </si>
  <si>
    <t>2018/9/14</t>
    <phoneticPr fontId="7" type="noConversion"/>
  </si>
  <si>
    <t>2018/6/14</t>
    <phoneticPr fontId="7" type="noConversion"/>
  </si>
  <si>
    <t>2018/1/26</t>
    <phoneticPr fontId="1" type="noConversion"/>
  </si>
  <si>
    <t>台中惠明盲校「音樂表演」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</si>
  <si>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</si>
  <si>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</si>
  <si>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</si>
  <si>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</si>
  <si>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財團法人心路社會福利基金會「幸福+土鳳梨酥禮盒」</t>
    <phoneticPr fontId="1" type="noConversion"/>
  </si>
  <si>
    <t>財團法人心路社會福利基金會</t>
    <phoneticPr fontId="7" type="noConversion"/>
  </si>
  <si>
    <t>財團法人台灣肯納自閉症基金會「粉紅典藏手工餅乾禮盒」</t>
    <phoneticPr fontId="7" type="noConversion"/>
  </si>
  <si>
    <t>財團法人台灣肯納自閉症基金會</t>
    <phoneticPr fontId="7" type="noConversion"/>
  </si>
  <si>
    <t>糕菲庇護工場「六角桶提盒蛋捲禮盒」</t>
    <phoneticPr fontId="1" type="noConversion"/>
  </si>
  <si>
    <t>糕菲庇護工場</t>
    <phoneticPr fontId="7" type="noConversion"/>
  </si>
  <si>
    <t>2017/1/13</t>
    <phoneticPr fontId="1" type="noConversion"/>
  </si>
  <si>
    <t>端午節小禮採購弱勢團體製作之禮盒</t>
    <phoneticPr fontId="7" type="noConversion"/>
  </si>
  <si>
    <t>2017/10/5</t>
    <phoneticPr fontId="7" type="noConversion"/>
  </si>
  <si>
    <t>2017/5/31</t>
    <phoneticPr fontId="7" type="noConversion"/>
  </si>
  <si>
    <t>財團法人阿寶教育基金會「歌仔戲表演」</t>
    <phoneticPr fontId="1" type="noConversion"/>
  </si>
  <si>
    <t>財團法人阿寶教育基金會</t>
    <phoneticPr fontId="1" type="noConversion"/>
  </si>
  <si>
    <t>社團法人宜萱婦幼關懷協會「鳳梨酥禮盒」</t>
    <phoneticPr fontId="1" type="noConversion"/>
  </si>
  <si>
    <t>社團法人宜萱婦幼關懷協會</t>
    <phoneticPr fontId="1" type="noConversion"/>
  </si>
  <si>
    <t>財團法人心路社會福利基金會「幸福+蛋捲-芝麻禮盒」</t>
    <phoneticPr fontId="7" type="noConversion"/>
  </si>
  <si>
    <t>財團法人心路社會福利基金會</t>
    <phoneticPr fontId="1" type="noConversion"/>
  </si>
  <si>
    <t>財團法人喜憨兒社會福利基金會「喜歡你驚喜外星人B1禮盒」</t>
    <phoneticPr fontId="1" type="noConversion"/>
  </si>
  <si>
    <t>財團法人喜憨兒社會福利基金會</t>
    <phoneticPr fontId="1" type="noConversion"/>
  </si>
  <si>
    <t>十</t>
    <phoneticPr fontId="1" type="noConversion"/>
  </si>
  <si>
    <t>十一</t>
    <phoneticPr fontId="1" type="noConversion"/>
  </si>
  <si>
    <t>社團法人台南市智障者福利家長協進會</t>
    <phoneticPr fontId="1" type="noConversion"/>
  </si>
  <si>
    <t>社團法人台南市智障者福利家長協進會「中秋月餅禮盒」</t>
    <phoneticPr fontId="1" type="noConversion"/>
  </si>
  <si>
    <t>2016/9/12</t>
    <phoneticPr fontId="7" type="noConversion"/>
  </si>
  <si>
    <t>七</t>
    <phoneticPr fontId="1" type="noConversion"/>
  </si>
  <si>
    <t>社團法人台南市智障者福利家長協進會</t>
    <phoneticPr fontId="1" type="noConversion"/>
  </si>
  <si>
    <t>2024/11/1</t>
    <phoneticPr fontId="1" type="noConversion"/>
  </si>
  <si>
    <t>台中惠明盲校魏X豪、方X諭、賴X愷等</t>
    <phoneticPr fontId="1" type="noConversion"/>
  </si>
  <si>
    <t>2015/11/29</t>
    <phoneticPr fontId="1" type="noConversion"/>
  </si>
  <si>
    <t>基隆市私立長青老人養護中心關懷養護中心老人</t>
    <phoneticPr fontId="1" type="noConversion"/>
  </si>
  <si>
    <t>關懷陪伴老人並贈送生活與物資活動</t>
    <phoneticPr fontId="1" type="noConversion"/>
  </si>
  <si>
    <t>五</t>
    <phoneticPr fontId="1" type="noConversion"/>
  </si>
  <si>
    <t>基隆市私立長青老人養護中心關懷養護中心</t>
    <phoneticPr fontId="1" type="noConversion"/>
  </si>
  <si>
    <t xml:space="preserve">社會關懷活動項目 </t>
    <phoneticPr fontId="1" type="noConversion"/>
  </si>
  <si>
    <t xml:space="preserve">社會關懷活動對象 </t>
    <phoneticPr fontId="1" type="noConversion"/>
  </si>
  <si>
    <t>2024社會關懷活動一覽</t>
    <phoneticPr fontId="1" type="noConversion"/>
  </si>
  <si>
    <t>2023社會關懷活動一覽</t>
    <phoneticPr fontId="1" type="noConversion"/>
  </si>
  <si>
    <t>2022社會關懷活動一覽</t>
    <phoneticPr fontId="1" type="noConversion"/>
  </si>
  <si>
    <t>2021社會關懷活動一覽</t>
    <phoneticPr fontId="1" type="noConversion"/>
  </si>
  <si>
    <t>2020社會關懷活動一覽</t>
    <phoneticPr fontId="1" type="noConversion"/>
  </si>
  <si>
    <t>2019社會關懷活動一覽</t>
    <phoneticPr fontId="1" type="noConversion"/>
  </si>
  <si>
    <t>2018社會關懷活動一覽</t>
    <phoneticPr fontId="1" type="noConversion"/>
  </si>
  <si>
    <t>2017社會關懷活動一覽</t>
    <phoneticPr fontId="1" type="noConversion"/>
  </si>
  <si>
    <t>2016社會關懷活動一覽</t>
    <phoneticPr fontId="1" type="noConversion"/>
  </si>
  <si>
    <t>2015社會關懷活動一覽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</si>
</sst>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top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readingOrder="1"/>
    </xf>
    <xf numFmtId="0" fontId="3" fillId="2" borderId="1" xfId="0" applyFont="1" applyFill="1" applyBorder="1" applyAlignment="1">
      <alignment vertical="top" readingOrder="1"/>
    </xf>
    <xf numFmtId="49" fontId="5" fillId="2" borderId="1" xfId="0" applyNumberFormat="1" applyFont="1" applyFill="1" applyBorder="1" applyAlignment="1">
      <alignment horizontal="center" vertical="top" readingOrder="1"/>
    </xf>
    <xf numFmtId="0" fontId="5" fillId="2" borderId="1" xfId="0" applyFont="1" applyFill="1" applyBorder="1" applyAlignment="1">
      <alignment vertical="top" readingOrder="1"/>
    </xf>
    <xf numFmtId="0" fontId="5" fillId="2" borderId="1" xfId="0" applyFont="1" applyFill="1" applyBorder="1" applyAlignment="1">
      <alignment horizontal="center" vertical="top" readingOrder="1"/>
    </xf>
    <xf numFmtId="0" fontId="5" fillId="2" borderId="1" xfId="0" applyFont="1" applyFill="1" applyBorder="1" applyAlignment="1">
      <alignment horizontal="left" vertical="top" readingOrder="1"/>
    </xf>
    <xf numFmtId="0" fontId="5" fillId="2" borderId="1" xfId="0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horizontal="center" vertical="top" wrapText="1" readingOrder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readingOrder="1"/>
    </xf>
    <xf numFmtId="0" fontId="3" fillId="0" borderId="1" xfId="0" applyFont="1" applyFill="1" applyBorder="1" applyAlignment="1">
      <alignment horizontal="center" vertical="top" readingOrder="1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left" vertical="center" readingOrder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top" readingOrder="1"/>
    </xf>
    <xf numFmtId="0" fontId="3" fillId="0" borderId="4" xfId="0" applyFont="1" applyBorder="1" applyAlignment="1">
      <alignment horizontal="center" vertical="top" wrapText="1" readingOrder="1"/>
    </xf>
    <xf numFmtId="49" fontId="5" fillId="0" borderId="1" xfId="0" applyNumberFormat="1" applyFont="1" applyFill="1" applyBorder="1" applyAlignment="1">
      <alignment horizontal="left" vertical="top" readingOrder="1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top" wrapText="1" readingOrder="1"/>
    </xf>
    <xf numFmtId="49" fontId="5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top" readingOrder="1"/>
    </xf>
    <xf numFmtId="0" fontId="3" fillId="3" borderId="6" xfId="0" applyFont="1" applyFill="1" applyBorder="1" applyAlignment="1">
      <alignment horizontal="center" vertical="top" readingOrder="1"/>
    </xf>
    <xf numFmtId="0" fontId="3" fillId="3" borderId="7" xfId="0" applyFont="1" applyFill="1" applyBorder="1" applyAlignment="1">
      <alignment horizontal="center" vertical="top" readingOrder="1"/>
    </xf>
    <xf numFmtId="49" fontId="3" fillId="0" borderId="2" xfId="0" applyNumberFormat="1" applyFont="1" applyBorder="1" applyAlignment="1">
      <alignment horizontal="center" vertical="center" readingOrder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8" sqref="A8"/>
    </sheetView>
  </sheetViews>
  <sheetFormatPr defaultRowHeight="16.5" x14ac:dyDescent="0.25"/>
  <cols>
    <col min="1" max="1" width="9.375" bestFit="1" customWidth="1"/>
    <col min="2" max="2" width="31.625" bestFit="1" customWidth="1"/>
    <col min="3" max="3" width="41.3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418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243</v>
      </c>
      <c r="D3" s="2">
        <f t="shared" ref="D3:E6" si="0">SUMIF($B$16:$B$74,$B3,D$16:D$74)</f>
        <v>220</v>
      </c>
      <c r="E3" s="9">
        <f t="shared" si="0"/>
        <v>110000</v>
      </c>
    </row>
    <row r="4" spans="1:5" s="1" customFormat="1" x14ac:dyDescent="0.25">
      <c r="A4" s="2" t="s">
        <v>268</v>
      </c>
      <c r="B4" s="33" t="s">
        <v>267</v>
      </c>
      <c r="C4" s="26" t="s">
        <v>353</v>
      </c>
      <c r="D4" s="2">
        <f t="shared" si="0"/>
        <v>110</v>
      </c>
      <c r="E4" s="9">
        <f t="shared" si="0"/>
        <v>29700</v>
      </c>
    </row>
    <row r="5" spans="1:5" s="1" customFormat="1" x14ac:dyDescent="0.25">
      <c r="A5" s="2" t="s">
        <v>269</v>
      </c>
      <c r="B5" s="33" t="s">
        <v>266</v>
      </c>
      <c r="C5" s="26" t="s">
        <v>355</v>
      </c>
      <c r="D5" s="2">
        <f t="shared" si="0"/>
        <v>103</v>
      </c>
      <c r="E5" s="9">
        <f t="shared" si="0"/>
        <v>31518</v>
      </c>
    </row>
    <row r="6" spans="1:5" s="1" customFormat="1" x14ac:dyDescent="0.25">
      <c r="A6" s="2" t="s">
        <v>270</v>
      </c>
      <c r="B6" s="33" t="s">
        <v>265</v>
      </c>
      <c r="C6" s="26" t="s">
        <v>357</v>
      </c>
      <c r="D6" s="2">
        <f t="shared" si="0"/>
        <v>104</v>
      </c>
      <c r="E6" s="9">
        <f t="shared" si="0"/>
        <v>38584</v>
      </c>
    </row>
    <row r="7" spans="1:5" s="1" customFormat="1" x14ac:dyDescent="0.25">
      <c r="A7" s="2"/>
      <c r="B7" s="3"/>
      <c r="C7" s="26"/>
      <c r="D7" s="2"/>
      <c r="E7" s="9"/>
    </row>
    <row r="8" spans="1:5" s="1" customFormat="1" x14ac:dyDescent="0.25">
      <c r="A8" s="2"/>
      <c r="B8" s="17"/>
      <c r="C8" s="17"/>
      <c r="D8" s="2"/>
      <c r="E8" s="9"/>
    </row>
    <row r="9" spans="1:5" s="1" customFormat="1" x14ac:dyDescent="0.25">
      <c r="A9" s="2"/>
      <c r="B9" s="17"/>
      <c r="C9" s="17"/>
      <c r="D9" s="2"/>
      <c r="E9" s="9"/>
    </row>
    <row r="10" spans="1:5" s="1" customFormat="1" x14ac:dyDescent="0.25">
      <c r="A10" s="2"/>
      <c r="B10" s="17"/>
      <c r="C10" s="17"/>
      <c r="D10" s="2"/>
      <c r="E10" s="9"/>
    </row>
    <row r="11" spans="1:5" s="1" customFormat="1" x14ac:dyDescent="0.25">
      <c r="A11" s="2"/>
      <c r="B11" s="17"/>
      <c r="C11" s="17"/>
      <c r="D11" s="2"/>
      <c r="E11" s="9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SUM(D16:D102)</f>
        <v>537</v>
      </c>
      <c r="E15" s="19">
        <f>SUM(E16:E101)</f>
        <v>209802</v>
      </c>
    </row>
    <row r="16" spans="1:5" x14ac:dyDescent="0.25">
      <c r="A16" s="14" t="s">
        <v>335</v>
      </c>
      <c r="B16" s="26" t="s">
        <v>37</v>
      </c>
      <c r="C16" s="13" t="s">
        <v>257</v>
      </c>
      <c r="D16" s="27">
        <v>20</v>
      </c>
      <c r="E16" s="23">
        <v>10000</v>
      </c>
    </row>
    <row r="17" spans="1:5" s="28" customFormat="1" x14ac:dyDescent="0.25">
      <c r="A17" s="31" t="s">
        <v>338</v>
      </c>
      <c r="B17" s="33" t="s">
        <v>267</v>
      </c>
      <c r="C17" s="26" t="s">
        <v>352</v>
      </c>
      <c r="D17" s="27">
        <v>110</v>
      </c>
      <c r="E17" s="23">
        <v>29700</v>
      </c>
    </row>
    <row r="18" spans="1:5" s="28" customFormat="1" x14ac:dyDescent="0.25">
      <c r="A18" s="14" t="s">
        <v>334</v>
      </c>
      <c r="B18" s="26" t="s">
        <v>37</v>
      </c>
      <c r="C18" s="13" t="s">
        <v>245</v>
      </c>
      <c r="D18" s="27">
        <v>20</v>
      </c>
      <c r="E18" s="23">
        <v>10000</v>
      </c>
    </row>
    <row r="19" spans="1:5" s="28" customFormat="1" x14ac:dyDescent="0.25">
      <c r="A19" s="14" t="s">
        <v>333</v>
      </c>
      <c r="B19" s="26" t="s">
        <v>37</v>
      </c>
      <c r="C19" s="13" t="s">
        <v>253</v>
      </c>
      <c r="D19" s="27">
        <v>20</v>
      </c>
      <c r="E19" s="23">
        <v>10000</v>
      </c>
    </row>
    <row r="20" spans="1:5" s="28" customFormat="1" x14ac:dyDescent="0.25">
      <c r="A20" s="14" t="s">
        <v>332</v>
      </c>
      <c r="B20" s="26" t="s">
        <v>37</v>
      </c>
      <c r="C20" s="13" t="s">
        <v>169</v>
      </c>
      <c r="D20" s="27">
        <v>20</v>
      </c>
      <c r="E20" s="23">
        <v>10000</v>
      </c>
    </row>
    <row r="21" spans="1:5" s="28" customFormat="1" x14ac:dyDescent="0.25">
      <c r="A21" s="14" t="s">
        <v>331</v>
      </c>
      <c r="B21" s="26" t="s">
        <v>37</v>
      </c>
      <c r="C21" s="13" t="s">
        <v>170</v>
      </c>
      <c r="D21" s="27">
        <v>20</v>
      </c>
      <c r="E21" s="23">
        <v>10000</v>
      </c>
    </row>
    <row r="22" spans="1:5" s="28" customFormat="1" x14ac:dyDescent="0.25">
      <c r="A22" s="14" t="s">
        <v>329</v>
      </c>
      <c r="B22" s="26" t="s">
        <v>37</v>
      </c>
      <c r="C22" s="13" t="s">
        <v>330</v>
      </c>
      <c r="D22" s="27">
        <v>20</v>
      </c>
      <c r="E22" s="23">
        <v>10000</v>
      </c>
    </row>
    <row r="23" spans="1:5" s="28" customFormat="1" x14ac:dyDescent="0.25">
      <c r="A23" s="31" t="s">
        <v>337</v>
      </c>
      <c r="B23" s="33" t="s">
        <v>266</v>
      </c>
      <c r="C23" s="26" t="s">
        <v>354</v>
      </c>
      <c r="D23" s="27">
        <v>103</v>
      </c>
      <c r="E23" s="23">
        <v>31518</v>
      </c>
    </row>
    <row r="24" spans="1:5" s="28" customFormat="1" x14ac:dyDescent="0.25">
      <c r="A24" s="14" t="s">
        <v>327</v>
      </c>
      <c r="B24" s="26" t="s">
        <v>37</v>
      </c>
      <c r="C24" s="13" t="s">
        <v>328</v>
      </c>
      <c r="D24" s="27">
        <v>20</v>
      </c>
      <c r="E24" s="23">
        <v>10000</v>
      </c>
    </row>
    <row r="25" spans="1:5" s="28" customFormat="1" x14ac:dyDescent="0.25">
      <c r="A25" s="14" t="s">
        <v>325</v>
      </c>
      <c r="B25" s="26" t="s">
        <v>37</v>
      </c>
      <c r="C25" s="13" t="s">
        <v>326</v>
      </c>
      <c r="D25" s="27">
        <v>20</v>
      </c>
      <c r="E25" s="23">
        <v>10000</v>
      </c>
    </row>
    <row r="26" spans="1:5" s="28" customFormat="1" x14ac:dyDescent="0.25">
      <c r="A26" s="14" t="s">
        <v>324</v>
      </c>
      <c r="B26" s="26" t="s">
        <v>37</v>
      </c>
      <c r="C26" s="13" t="s">
        <v>257</v>
      </c>
      <c r="D26" s="27">
        <v>20</v>
      </c>
      <c r="E26" s="23">
        <v>10000</v>
      </c>
    </row>
    <row r="27" spans="1:5" s="28" customFormat="1" x14ac:dyDescent="0.25">
      <c r="A27" s="31" t="s">
        <v>336</v>
      </c>
      <c r="B27" s="33" t="s">
        <v>265</v>
      </c>
      <c r="C27" s="26" t="s">
        <v>356</v>
      </c>
      <c r="D27" s="27">
        <v>104</v>
      </c>
      <c r="E27" s="23">
        <v>38584</v>
      </c>
    </row>
    <row r="28" spans="1:5" s="28" customFormat="1" x14ac:dyDescent="0.25">
      <c r="A28" s="14" t="s">
        <v>323</v>
      </c>
      <c r="B28" s="26" t="s">
        <v>37</v>
      </c>
      <c r="C28" s="13" t="s">
        <v>249</v>
      </c>
      <c r="D28" s="27">
        <v>20</v>
      </c>
      <c r="E28" s="23">
        <v>10000</v>
      </c>
    </row>
    <row r="29" spans="1:5" s="28" customFormat="1" x14ac:dyDescent="0.25">
      <c r="A29" s="14" t="s">
        <v>409</v>
      </c>
      <c r="B29" s="26" t="s">
        <v>37</v>
      </c>
      <c r="C29" s="13" t="s">
        <v>410</v>
      </c>
      <c r="D29" s="27">
        <v>20</v>
      </c>
      <c r="E29" s="23">
        <v>10000</v>
      </c>
    </row>
  </sheetData>
  <sortState ref="A4:E6">
    <sortCondition ref="A4:A6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pane xSplit="1" ySplit="15" topLeftCell="B16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6.5" x14ac:dyDescent="0.25"/>
  <cols>
    <col min="1" max="1" width="10.25" style="1" bestFit="1" customWidth="1"/>
    <col min="2" max="2" width="38.375" style="1" bestFit="1" customWidth="1"/>
    <col min="3" max="3" width="56.875" style="1" bestFit="1" customWidth="1"/>
    <col min="4" max="4" width="8.5" style="1" bestFit="1" customWidth="1"/>
    <col min="5" max="5" width="10.25" style="1" bestFit="1" customWidth="1"/>
    <col min="6" max="16384" width="9" style="1"/>
  </cols>
  <sheetData>
    <row r="1" spans="1:5" customFormat="1" x14ac:dyDescent="0.25">
      <c r="A1" s="34" t="s">
        <v>427</v>
      </c>
      <c r="E1" s="1"/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x14ac:dyDescent="0.25">
      <c r="A3" s="2" t="s">
        <v>222</v>
      </c>
      <c r="B3" s="3" t="s">
        <v>0</v>
      </c>
      <c r="C3" s="6" t="s">
        <v>146</v>
      </c>
      <c r="D3" s="2">
        <f t="shared" ref="D3:E7" si="0">SUMIF($B$16:$B$92,$B3,D$16:D$92)</f>
        <v>58</v>
      </c>
      <c r="E3" s="9">
        <f t="shared" si="0"/>
        <v>160000</v>
      </c>
    </row>
    <row r="4" spans="1:5" x14ac:dyDescent="0.25">
      <c r="A4" s="2" t="s">
        <v>223</v>
      </c>
      <c r="B4" s="3" t="s">
        <v>102</v>
      </c>
      <c r="C4" s="6" t="s">
        <v>146</v>
      </c>
      <c r="D4" s="2">
        <f t="shared" si="0"/>
        <v>80</v>
      </c>
      <c r="E4" s="9">
        <f t="shared" si="0"/>
        <v>160000</v>
      </c>
    </row>
    <row r="5" spans="1:5" x14ac:dyDescent="0.25">
      <c r="A5" s="2" t="s">
        <v>224</v>
      </c>
      <c r="B5" s="3" t="s">
        <v>148</v>
      </c>
      <c r="C5" s="6" t="s">
        <v>147</v>
      </c>
      <c r="D5" s="2">
        <f t="shared" si="0"/>
        <v>122</v>
      </c>
      <c r="E5" s="9">
        <f t="shared" si="0"/>
        <v>156000</v>
      </c>
    </row>
    <row r="6" spans="1:5" x14ac:dyDescent="0.25">
      <c r="A6" s="2" t="s">
        <v>225</v>
      </c>
      <c r="B6" s="3" t="s">
        <v>149</v>
      </c>
      <c r="C6" s="6" t="s">
        <v>147</v>
      </c>
      <c r="D6" s="2">
        <f t="shared" si="0"/>
        <v>32</v>
      </c>
      <c r="E6" s="9">
        <f t="shared" si="0"/>
        <v>144000</v>
      </c>
    </row>
    <row r="7" spans="1:5" x14ac:dyDescent="0.25">
      <c r="A7" s="2" t="s">
        <v>414</v>
      </c>
      <c r="B7" s="3" t="s">
        <v>413</v>
      </c>
      <c r="C7" s="6" t="s">
        <v>415</v>
      </c>
      <c r="D7" s="2">
        <f t="shared" si="0"/>
        <v>30</v>
      </c>
      <c r="E7" s="9">
        <f t="shared" si="0"/>
        <v>6000</v>
      </c>
    </row>
    <row r="8" spans="1:5" x14ac:dyDescent="0.25">
      <c r="A8" s="2"/>
      <c r="B8" s="3"/>
      <c r="C8" s="6"/>
      <c r="D8" s="2"/>
      <c r="E8" s="9"/>
    </row>
    <row r="9" spans="1:5" x14ac:dyDescent="0.25">
      <c r="A9" s="2"/>
      <c r="B9" s="3"/>
      <c r="C9" s="6"/>
      <c r="D9" s="2"/>
      <c r="E9" s="9"/>
    </row>
    <row r="10" spans="1:5" x14ac:dyDescent="0.25">
      <c r="A10" s="2"/>
      <c r="B10" s="3"/>
      <c r="C10" s="6"/>
      <c r="D10" s="2"/>
      <c r="E10" s="9"/>
    </row>
    <row r="11" spans="1:5" x14ac:dyDescent="0.25">
      <c r="A11" s="2"/>
      <c r="B11" s="3"/>
      <c r="C11" s="6"/>
      <c r="D11" s="2"/>
      <c r="E11" s="9"/>
    </row>
    <row r="12" spans="1:5" x14ac:dyDescent="0.25">
      <c r="A12" s="2"/>
      <c r="B12" s="3"/>
      <c r="C12" s="6"/>
      <c r="D12" s="2"/>
      <c r="E12" s="9"/>
    </row>
    <row r="13" spans="1:5" x14ac:dyDescent="0.25">
      <c r="A13" s="2"/>
      <c r="B13" s="3"/>
      <c r="C13" s="6"/>
      <c r="D13" s="2"/>
      <c r="E13" s="9"/>
    </row>
    <row r="14" spans="1:5" x14ac:dyDescent="0.25">
      <c r="A14" s="2"/>
      <c r="B14" s="3"/>
      <c r="C14" s="6"/>
      <c r="D14" s="2"/>
      <c r="E14" s="9"/>
    </row>
    <row r="15" spans="1:5" customFormat="1" x14ac:dyDescent="0.25">
      <c r="A15" s="38" t="s">
        <v>264</v>
      </c>
      <c r="B15" s="39"/>
      <c r="C15" s="40"/>
      <c r="D15" s="19">
        <f>SUM(D16:D102)</f>
        <v>322</v>
      </c>
      <c r="E15" s="19">
        <f>SUM(E16:E101)</f>
        <v>626000</v>
      </c>
    </row>
    <row r="16" spans="1:5" x14ac:dyDescent="0.25">
      <c r="A16" s="8" t="s">
        <v>11</v>
      </c>
      <c r="B16" s="6" t="s">
        <v>0</v>
      </c>
      <c r="C16" s="6" t="s">
        <v>76</v>
      </c>
      <c r="D16" s="2">
        <v>8</v>
      </c>
      <c r="E16" s="9">
        <v>20000</v>
      </c>
    </row>
    <row r="17" spans="1:5" x14ac:dyDescent="0.25">
      <c r="A17" s="8" t="s">
        <v>11</v>
      </c>
      <c r="B17" s="3" t="s">
        <v>102</v>
      </c>
      <c r="C17" s="6" t="s">
        <v>85</v>
      </c>
      <c r="D17" s="4">
        <v>10</v>
      </c>
      <c r="E17" s="9">
        <v>20000</v>
      </c>
    </row>
    <row r="18" spans="1:5" x14ac:dyDescent="0.25">
      <c r="A18" s="8" t="s">
        <v>10</v>
      </c>
      <c r="B18" s="6" t="s">
        <v>0</v>
      </c>
      <c r="C18" s="6" t="s">
        <v>75</v>
      </c>
      <c r="D18" s="2">
        <v>8</v>
      </c>
      <c r="E18" s="9">
        <v>20000</v>
      </c>
    </row>
    <row r="19" spans="1:5" x14ac:dyDescent="0.25">
      <c r="A19" s="8" t="s">
        <v>10</v>
      </c>
      <c r="B19" s="3" t="s">
        <v>102</v>
      </c>
      <c r="C19" s="6" t="s">
        <v>84</v>
      </c>
      <c r="D19" s="4">
        <v>10</v>
      </c>
      <c r="E19" s="9">
        <v>20000</v>
      </c>
    </row>
    <row r="20" spans="1:5" x14ac:dyDescent="0.25">
      <c r="A20" s="8" t="s">
        <v>9</v>
      </c>
      <c r="B20" s="6" t="s">
        <v>0</v>
      </c>
      <c r="C20" s="6" t="s">
        <v>74</v>
      </c>
      <c r="D20" s="2">
        <v>7</v>
      </c>
      <c r="E20" s="9">
        <v>20000</v>
      </c>
    </row>
    <row r="21" spans="1:5" x14ac:dyDescent="0.25">
      <c r="A21" s="8" t="s">
        <v>9</v>
      </c>
      <c r="B21" s="3" t="s">
        <v>102</v>
      </c>
      <c r="C21" s="6" t="s">
        <v>83</v>
      </c>
      <c r="D21" s="4">
        <v>10</v>
      </c>
      <c r="E21" s="9">
        <v>20000</v>
      </c>
    </row>
    <row r="22" spans="1:5" x14ac:dyDescent="0.25">
      <c r="A22" s="8" t="s">
        <v>9</v>
      </c>
      <c r="B22" s="3" t="s">
        <v>150</v>
      </c>
      <c r="C22" s="6" t="s">
        <v>107</v>
      </c>
      <c r="D22" s="2">
        <v>45</v>
      </c>
      <c r="E22" s="23">
        <v>50000</v>
      </c>
    </row>
    <row r="23" spans="1:5" x14ac:dyDescent="0.25">
      <c r="A23" s="8" t="s">
        <v>8</v>
      </c>
      <c r="B23" s="6" t="s">
        <v>0</v>
      </c>
      <c r="C23" s="6" t="s">
        <v>73</v>
      </c>
      <c r="D23" s="2">
        <v>7</v>
      </c>
      <c r="E23" s="9">
        <v>20000</v>
      </c>
    </row>
    <row r="24" spans="1:5" x14ac:dyDescent="0.25">
      <c r="A24" s="8" t="s">
        <v>8</v>
      </c>
      <c r="B24" s="3" t="s">
        <v>102</v>
      </c>
      <c r="C24" s="6" t="s">
        <v>82</v>
      </c>
      <c r="D24" s="4">
        <v>10</v>
      </c>
      <c r="E24" s="9">
        <v>20000</v>
      </c>
    </row>
    <row r="25" spans="1:5" x14ac:dyDescent="0.25">
      <c r="A25" s="8" t="s">
        <v>122</v>
      </c>
      <c r="B25" s="3" t="s">
        <v>150</v>
      </c>
      <c r="C25" s="6" t="s">
        <v>123</v>
      </c>
      <c r="D25" s="2">
        <v>35</v>
      </c>
      <c r="E25" s="23">
        <v>50000</v>
      </c>
    </row>
    <row r="26" spans="1:5" x14ac:dyDescent="0.25">
      <c r="A26" s="7" t="s">
        <v>7</v>
      </c>
      <c r="B26" s="6" t="s">
        <v>0</v>
      </c>
      <c r="C26" s="6" t="s">
        <v>72</v>
      </c>
      <c r="D26" s="2">
        <v>8</v>
      </c>
      <c r="E26" s="9">
        <v>20000</v>
      </c>
    </row>
    <row r="27" spans="1:5" x14ac:dyDescent="0.25">
      <c r="A27" s="7" t="s">
        <v>7</v>
      </c>
      <c r="B27" s="3" t="s">
        <v>102</v>
      </c>
      <c r="C27" s="6" t="s">
        <v>81</v>
      </c>
      <c r="D27" s="4">
        <v>10</v>
      </c>
      <c r="E27" s="9">
        <v>20000</v>
      </c>
    </row>
    <row r="28" spans="1:5" x14ac:dyDescent="0.25">
      <c r="A28" s="7" t="s">
        <v>7</v>
      </c>
      <c r="B28" s="3" t="s">
        <v>150</v>
      </c>
      <c r="C28" s="6" t="s">
        <v>106</v>
      </c>
      <c r="D28" s="2">
        <v>4</v>
      </c>
      <c r="E28" s="23">
        <v>5000</v>
      </c>
    </row>
    <row r="29" spans="1:5" x14ac:dyDescent="0.25">
      <c r="A29" s="7" t="s">
        <v>7</v>
      </c>
      <c r="B29" s="3" t="s">
        <v>151</v>
      </c>
      <c r="C29" s="6" t="s">
        <v>111</v>
      </c>
      <c r="D29" s="2">
        <v>10</v>
      </c>
      <c r="E29" s="23">
        <v>45000</v>
      </c>
    </row>
    <row r="30" spans="1:5" x14ac:dyDescent="0.25">
      <c r="A30" s="8" t="s">
        <v>6</v>
      </c>
      <c r="B30" s="6" t="s">
        <v>0</v>
      </c>
      <c r="C30" s="6" t="s">
        <v>19</v>
      </c>
      <c r="D30" s="2">
        <v>8</v>
      </c>
      <c r="E30" s="9">
        <v>20000</v>
      </c>
    </row>
    <row r="31" spans="1:5" x14ac:dyDescent="0.25">
      <c r="A31" s="8" t="s">
        <v>6</v>
      </c>
      <c r="B31" s="3" t="s">
        <v>102</v>
      </c>
      <c r="C31" s="6" t="s">
        <v>80</v>
      </c>
      <c r="D31" s="4">
        <v>10</v>
      </c>
      <c r="E31" s="9">
        <v>20000</v>
      </c>
    </row>
    <row r="32" spans="1:5" x14ac:dyDescent="0.25">
      <c r="A32" s="8" t="s">
        <v>6</v>
      </c>
      <c r="B32" s="3" t="s">
        <v>150</v>
      </c>
      <c r="C32" s="6" t="s">
        <v>121</v>
      </c>
      <c r="D32" s="2">
        <v>13</v>
      </c>
      <c r="E32" s="23">
        <v>14000</v>
      </c>
    </row>
    <row r="33" spans="1:5" x14ac:dyDescent="0.25">
      <c r="A33" s="8" t="s">
        <v>6</v>
      </c>
      <c r="B33" s="3" t="s">
        <v>151</v>
      </c>
      <c r="C33" s="6" t="s">
        <v>110</v>
      </c>
      <c r="D33" s="2">
        <v>8</v>
      </c>
      <c r="E33" s="23">
        <v>36000</v>
      </c>
    </row>
    <row r="34" spans="1:5" x14ac:dyDescent="0.25">
      <c r="A34" s="8" t="s">
        <v>5</v>
      </c>
      <c r="B34" s="6" t="s">
        <v>0</v>
      </c>
      <c r="C34" s="6" t="s">
        <v>71</v>
      </c>
      <c r="D34" s="2">
        <v>7</v>
      </c>
      <c r="E34" s="9">
        <v>20000</v>
      </c>
    </row>
    <row r="35" spans="1:5" x14ac:dyDescent="0.25">
      <c r="A35" s="8" t="s">
        <v>5</v>
      </c>
      <c r="B35" s="3" t="s">
        <v>102</v>
      </c>
      <c r="C35" s="6" t="s">
        <v>79</v>
      </c>
      <c r="D35" s="4">
        <v>10</v>
      </c>
      <c r="E35" s="9">
        <v>20000</v>
      </c>
    </row>
    <row r="36" spans="1:5" x14ac:dyDescent="0.25">
      <c r="A36" s="8" t="s">
        <v>5</v>
      </c>
      <c r="B36" s="3" t="s">
        <v>150</v>
      </c>
      <c r="C36" s="6" t="s">
        <v>17</v>
      </c>
      <c r="D36" s="2">
        <v>16</v>
      </c>
      <c r="E36" s="23">
        <v>23000</v>
      </c>
    </row>
    <row r="37" spans="1:5" x14ac:dyDescent="0.25">
      <c r="A37" s="8" t="s">
        <v>5</v>
      </c>
      <c r="B37" s="3" t="s">
        <v>151</v>
      </c>
      <c r="C37" s="6" t="s">
        <v>18</v>
      </c>
      <c r="D37" s="2">
        <v>6</v>
      </c>
      <c r="E37" s="23">
        <v>27000</v>
      </c>
    </row>
    <row r="38" spans="1:5" x14ac:dyDescent="0.25">
      <c r="A38" s="41" t="s">
        <v>411</v>
      </c>
      <c r="B38" s="3" t="s">
        <v>413</v>
      </c>
      <c r="C38" s="6" t="s">
        <v>412</v>
      </c>
      <c r="D38" s="2">
        <v>30</v>
      </c>
      <c r="E38" s="23">
        <v>6000</v>
      </c>
    </row>
    <row r="39" spans="1:5" x14ac:dyDescent="0.25">
      <c r="A39" s="8" t="s">
        <v>4</v>
      </c>
      <c r="B39" s="6" t="s">
        <v>0</v>
      </c>
      <c r="C39" s="6" t="s">
        <v>70</v>
      </c>
      <c r="D39" s="2">
        <v>5</v>
      </c>
      <c r="E39" s="9">
        <v>20000</v>
      </c>
    </row>
    <row r="40" spans="1:5" x14ac:dyDescent="0.25">
      <c r="A40" s="8" t="s">
        <v>4</v>
      </c>
      <c r="B40" s="3" t="s">
        <v>102</v>
      </c>
      <c r="C40" s="6" t="s">
        <v>20</v>
      </c>
      <c r="D40" s="4">
        <v>10</v>
      </c>
      <c r="E40" s="9">
        <v>20000</v>
      </c>
    </row>
    <row r="41" spans="1:5" x14ac:dyDescent="0.25">
      <c r="A41" s="8" t="s">
        <v>4</v>
      </c>
      <c r="B41" s="3" t="s">
        <v>150</v>
      </c>
      <c r="C41" s="6" t="s">
        <v>105</v>
      </c>
      <c r="D41" s="2">
        <v>9</v>
      </c>
      <c r="E41" s="23">
        <v>14000</v>
      </c>
    </row>
    <row r="42" spans="1:5" x14ac:dyDescent="0.25">
      <c r="A42" s="7" t="s">
        <v>4</v>
      </c>
      <c r="B42" s="3" t="s">
        <v>151</v>
      </c>
      <c r="C42" s="6" t="s">
        <v>109</v>
      </c>
      <c r="D42" s="2">
        <v>8</v>
      </c>
      <c r="E42" s="23">
        <v>36000</v>
      </c>
    </row>
  </sheetData>
  <sortState ref="A16:E41">
    <sortCondition ref="A16:A41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7" sqref="A7"/>
    </sheetView>
  </sheetViews>
  <sheetFormatPr defaultRowHeight="16.5" x14ac:dyDescent="0.25"/>
  <cols>
    <col min="1" max="1" width="9.375" bestFit="1" customWidth="1"/>
    <col min="2" max="2" width="31.625" bestFit="1" customWidth="1"/>
    <col min="3" max="3" width="41.3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419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243</v>
      </c>
      <c r="D3" s="2">
        <f t="shared" ref="D3:E6" si="0">SUMIF($B$16:$B$76,$B3,D$16:D$76)</f>
        <v>240</v>
      </c>
      <c r="E3" s="9">
        <f t="shared" si="0"/>
        <v>120000</v>
      </c>
    </row>
    <row r="4" spans="1:5" s="1" customFormat="1" x14ac:dyDescent="0.25">
      <c r="A4" s="2" t="s">
        <v>268</v>
      </c>
      <c r="B4" s="33" t="s">
        <v>267</v>
      </c>
      <c r="C4" s="26" t="s">
        <v>359</v>
      </c>
      <c r="D4" s="2">
        <f t="shared" si="0"/>
        <v>121</v>
      </c>
      <c r="E4" s="9">
        <f t="shared" si="0"/>
        <v>50820</v>
      </c>
    </row>
    <row r="5" spans="1:5" s="1" customFormat="1" x14ac:dyDescent="0.25">
      <c r="A5" s="2" t="s">
        <v>269</v>
      </c>
      <c r="B5" s="33" t="s">
        <v>266</v>
      </c>
      <c r="C5" s="26" t="s">
        <v>361</v>
      </c>
      <c r="D5" s="2">
        <f t="shared" si="0"/>
        <v>104</v>
      </c>
      <c r="E5" s="9">
        <f t="shared" si="0"/>
        <v>41600</v>
      </c>
    </row>
    <row r="6" spans="1:5" s="1" customFormat="1" x14ac:dyDescent="0.25">
      <c r="A6" s="2" t="s">
        <v>270</v>
      </c>
      <c r="B6" s="33" t="s">
        <v>265</v>
      </c>
      <c r="C6" s="26" t="s">
        <v>363</v>
      </c>
      <c r="D6" s="2">
        <f t="shared" si="0"/>
        <v>100</v>
      </c>
      <c r="E6" s="9">
        <f t="shared" si="0"/>
        <v>35000</v>
      </c>
    </row>
    <row r="7" spans="1:5" s="1" customFormat="1" x14ac:dyDescent="0.25">
      <c r="A7" s="2"/>
      <c r="B7" s="3"/>
      <c r="C7" s="26"/>
      <c r="D7" s="2"/>
      <c r="E7" s="9"/>
    </row>
    <row r="8" spans="1:5" s="1" customFormat="1" x14ac:dyDescent="0.25">
      <c r="A8" s="2"/>
      <c r="B8" s="17"/>
      <c r="C8" s="17"/>
      <c r="D8" s="2"/>
      <c r="E8" s="9"/>
    </row>
    <row r="9" spans="1:5" s="1" customFormat="1" x14ac:dyDescent="0.25">
      <c r="A9" s="2"/>
      <c r="B9" s="17"/>
      <c r="C9" s="17"/>
      <c r="D9" s="2"/>
      <c r="E9" s="9"/>
    </row>
    <row r="10" spans="1:5" s="1" customFormat="1" x14ac:dyDescent="0.25">
      <c r="A10" s="2"/>
      <c r="B10" s="17"/>
      <c r="C10" s="17"/>
      <c r="D10" s="2"/>
      <c r="E10" s="9"/>
    </row>
    <row r="11" spans="1:5" s="1" customFormat="1" x14ac:dyDescent="0.25">
      <c r="A11" s="2"/>
      <c r="B11" s="17"/>
      <c r="C11" s="17"/>
      <c r="D11" s="2"/>
      <c r="E11" s="9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SUM(D16:D104)</f>
        <v>565</v>
      </c>
      <c r="E15" s="19">
        <f>SUM(E16:E103)</f>
        <v>247420</v>
      </c>
    </row>
    <row r="16" spans="1:5" x14ac:dyDescent="0.25">
      <c r="A16" s="14" t="s">
        <v>319</v>
      </c>
      <c r="B16" s="26" t="s">
        <v>37</v>
      </c>
      <c r="C16" s="13" t="s">
        <v>249</v>
      </c>
      <c r="D16" s="27">
        <v>20</v>
      </c>
      <c r="E16" s="23">
        <v>10000</v>
      </c>
    </row>
    <row r="17" spans="1:5" s="28" customFormat="1" x14ac:dyDescent="0.25">
      <c r="A17" s="31" t="s">
        <v>322</v>
      </c>
      <c r="B17" s="33" t="s">
        <v>267</v>
      </c>
      <c r="C17" s="26" t="s">
        <v>358</v>
      </c>
      <c r="D17" s="27">
        <v>121</v>
      </c>
      <c r="E17" s="23">
        <v>50820</v>
      </c>
    </row>
    <row r="18" spans="1:5" s="28" customFormat="1" x14ac:dyDescent="0.25">
      <c r="A18" s="14" t="s">
        <v>318</v>
      </c>
      <c r="B18" s="26" t="s">
        <v>37</v>
      </c>
      <c r="C18" s="13" t="s">
        <v>170</v>
      </c>
      <c r="D18" s="27">
        <v>20</v>
      </c>
      <c r="E18" s="23">
        <v>10000</v>
      </c>
    </row>
    <row r="19" spans="1:5" s="28" customFormat="1" x14ac:dyDescent="0.25">
      <c r="A19" s="14" t="s">
        <v>317</v>
      </c>
      <c r="B19" s="26" t="s">
        <v>37</v>
      </c>
      <c r="C19" s="13" t="s">
        <v>249</v>
      </c>
      <c r="D19" s="27">
        <v>20</v>
      </c>
      <c r="E19" s="23">
        <v>10000</v>
      </c>
    </row>
    <row r="20" spans="1:5" s="28" customFormat="1" x14ac:dyDescent="0.25">
      <c r="A20" s="14" t="s">
        <v>316</v>
      </c>
      <c r="B20" s="26" t="s">
        <v>37</v>
      </c>
      <c r="C20" s="13" t="s">
        <v>170</v>
      </c>
      <c r="D20" s="27">
        <v>20</v>
      </c>
      <c r="E20" s="23">
        <v>10000</v>
      </c>
    </row>
    <row r="21" spans="1:5" s="28" customFormat="1" x14ac:dyDescent="0.25">
      <c r="A21" s="14" t="s">
        <v>315</v>
      </c>
      <c r="B21" s="26" t="s">
        <v>37</v>
      </c>
      <c r="C21" s="13" t="s">
        <v>249</v>
      </c>
      <c r="D21" s="27">
        <v>20</v>
      </c>
      <c r="E21" s="23">
        <v>10000</v>
      </c>
    </row>
    <row r="22" spans="1:5" s="28" customFormat="1" x14ac:dyDescent="0.25">
      <c r="A22" s="14" t="s">
        <v>314</v>
      </c>
      <c r="B22" s="26" t="s">
        <v>37</v>
      </c>
      <c r="C22" s="13" t="s">
        <v>170</v>
      </c>
      <c r="D22" s="27">
        <v>20</v>
      </c>
      <c r="E22" s="23">
        <v>10000</v>
      </c>
    </row>
    <row r="23" spans="1:5" s="28" customFormat="1" x14ac:dyDescent="0.25">
      <c r="A23" s="31" t="s">
        <v>321</v>
      </c>
      <c r="B23" s="33" t="s">
        <v>266</v>
      </c>
      <c r="C23" s="26" t="s">
        <v>360</v>
      </c>
      <c r="D23" s="27">
        <v>104</v>
      </c>
      <c r="E23" s="23">
        <v>41600</v>
      </c>
    </row>
    <row r="24" spans="1:5" s="28" customFormat="1" x14ac:dyDescent="0.25">
      <c r="A24" s="14" t="s">
        <v>313</v>
      </c>
      <c r="B24" s="26" t="s">
        <v>37</v>
      </c>
      <c r="C24" s="13" t="s">
        <v>249</v>
      </c>
      <c r="D24" s="27">
        <v>20</v>
      </c>
      <c r="E24" s="23">
        <v>10000</v>
      </c>
    </row>
    <row r="25" spans="1:5" s="28" customFormat="1" x14ac:dyDescent="0.25">
      <c r="A25" s="14" t="s">
        <v>312</v>
      </c>
      <c r="B25" s="26" t="s">
        <v>37</v>
      </c>
      <c r="C25" s="13" t="s">
        <v>245</v>
      </c>
      <c r="D25" s="27">
        <v>20</v>
      </c>
      <c r="E25" s="23">
        <v>10000</v>
      </c>
    </row>
    <row r="26" spans="1:5" s="28" customFormat="1" x14ac:dyDescent="0.25">
      <c r="A26" s="14" t="s">
        <v>311</v>
      </c>
      <c r="B26" s="26" t="s">
        <v>37</v>
      </c>
      <c r="C26" s="13" t="s">
        <v>247</v>
      </c>
      <c r="D26" s="27">
        <v>20</v>
      </c>
      <c r="E26" s="23">
        <v>10000</v>
      </c>
    </row>
    <row r="27" spans="1:5" s="28" customFormat="1" x14ac:dyDescent="0.25">
      <c r="A27" s="31" t="s">
        <v>320</v>
      </c>
      <c r="B27" s="33" t="s">
        <v>265</v>
      </c>
      <c r="C27" s="26" t="s">
        <v>362</v>
      </c>
      <c r="D27" s="27">
        <v>100</v>
      </c>
      <c r="E27" s="23">
        <v>35000</v>
      </c>
    </row>
    <row r="28" spans="1:5" s="28" customFormat="1" x14ac:dyDescent="0.25">
      <c r="A28" s="14" t="s">
        <v>310</v>
      </c>
      <c r="B28" s="26" t="s">
        <v>37</v>
      </c>
      <c r="C28" s="13" t="s">
        <v>170</v>
      </c>
      <c r="D28" s="27">
        <v>20</v>
      </c>
      <c r="E28" s="23">
        <v>10000</v>
      </c>
    </row>
    <row r="29" spans="1:5" s="28" customFormat="1" x14ac:dyDescent="0.25">
      <c r="A29" s="14" t="s">
        <v>309</v>
      </c>
      <c r="B29" s="26" t="s">
        <v>37</v>
      </c>
      <c r="C29" s="13" t="s">
        <v>249</v>
      </c>
      <c r="D29" s="27">
        <v>20</v>
      </c>
      <c r="E29" s="23">
        <v>10000</v>
      </c>
    </row>
    <row r="30" spans="1:5" s="28" customFormat="1" x14ac:dyDescent="0.25">
      <c r="A30" s="14" t="s">
        <v>308</v>
      </c>
      <c r="B30" s="26" t="s">
        <v>37</v>
      </c>
      <c r="C30" s="13" t="s">
        <v>245</v>
      </c>
      <c r="D30" s="27">
        <v>20</v>
      </c>
      <c r="E30" s="23">
        <v>10000</v>
      </c>
    </row>
  </sheetData>
  <sortState ref="A4:E6">
    <sortCondition ref="A4:A6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8" sqref="A8"/>
    </sheetView>
  </sheetViews>
  <sheetFormatPr defaultRowHeight="16.5" x14ac:dyDescent="0.25"/>
  <cols>
    <col min="1" max="1" width="9.375" bestFit="1" customWidth="1"/>
    <col min="2" max="2" width="31.625" bestFit="1" customWidth="1"/>
    <col min="3" max="3" width="41.3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420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243</v>
      </c>
      <c r="D3" s="2">
        <f t="shared" ref="D3:E6" si="0">SUMIF($B$16:$B$76,$B3,D$16:D$76)</f>
        <v>240</v>
      </c>
      <c r="E3" s="9">
        <f t="shared" si="0"/>
        <v>120000</v>
      </c>
    </row>
    <row r="4" spans="1:5" s="1" customFormat="1" x14ac:dyDescent="0.25">
      <c r="A4" s="2" t="s">
        <v>268</v>
      </c>
      <c r="B4" s="33" t="s">
        <v>267</v>
      </c>
      <c r="C4" s="26" t="s">
        <v>262</v>
      </c>
      <c r="D4" s="2">
        <f t="shared" si="0"/>
        <v>134</v>
      </c>
      <c r="E4" s="9">
        <f t="shared" si="0"/>
        <v>50920</v>
      </c>
    </row>
    <row r="5" spans="1:5" s="1" customFormat="1" x14ac:dyDescent="0.25">
      <c r="A5" s="2" t="s">
        <v>269</v>
      </c>
      <c r="B5" s="33" t="s">
        <v>266</v>
      </c>
      <c r="C5" s="26" t="s">
        <v>261</v>
      </c>
      <c r="D5" s="2">
        <f t="shared" si="0"/>
        <v>125</v>
      </c>
      <c r="E5" s="9">
        <f t="shared" si="0"/>
        <v>43750</v>
      </c>
    </row>
    <row r="6" spans="1:5" s="1" customFormat="1" x14ac:dyDescent="0.25">
      <c r="A6" s="2" t="s">
        <v>270</v>
      </c>
      <c r="B6" s="33" t="s">
        <v>265</v>
      </c>
      <c r="C6" s="26" t="s">
        <v>260</v>
      </c>
      <c r="D6" s="2">
        <f t="shared" si="0"/>
        <v>122</v>
      </c>
      <c r="E6" s="9">
        <f t="shared" si="0"/>
        <v>48678</v>
      </c>
    </row>
    <row r="7" spans="1:5" s="1" customFormat="1" x14ac:dyDescent="0.25">
      <c r="A7" s="2"/>
      <c r="B7" s="3"/>
      <c r="C7" s="26"/>
      <c r="D7" s="2"/>
      <c r="E7" s="9"/>
    </row>
    <row r="8" spans="1:5" s="1" customFormat="1" x14ac:dyDescent="0.25">
      <c r="A8" s="2"/>
      <c r="B8" s="17"/>
      <c r="C8" s="17"/>
      <c r="D8" s="2"/>
      <c r="E8" s="9"/>
    </row>
    <row r="9" spans="1:5" s="1" customFormat="1" x14ac:dyDescent="0.25">
      <c r="A9" s="2"/>
      <c r="B9" s="17"/>
      <c r="C9" s="17"/>
      <c r="D9" s="2"/>
      <c r="E9" s="9"/>
    </row>
    <row r="10" spans="1:5" s="1" customFormat="1" x14ac:dyDescent="0.25">
      <c r="A10" s="2"/>
      <c r="B10" s="17"/>
      <c r="C10" s="17"/>
      <c r="D10" s="2"/>
      <c r="E10" s="9"/>
    </row>
    <row r="11" spans="1:5" s="1" customFormat="1" x14ac:dyDescent="0.25">
      <c r="A11" s="2"/>
      <c r="B11" s="17"/>
      <c r="C11" s="17"/>
      <c r="D11" s="2"/>
      <c r="E11" s="9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SUM(D16:D104)</f>
        <v>621</v>
      </c>
      <c r="E15" s="19">
        <f>SUM(E16:E103)</f>
        <v>263348</v>
      </c>
    </row>
    <row r="16" spans="1:5" x14ac:dyDescent="0.25">
      <c r="A16" s="14" t="s">
        <v>301</v>
      </c>
      <c r="B16" s="26" t="s">
        <v>37</v>
      </c>
      <c r="C16" s="13" t="s">
        <v>257</v>
      </c>
      <c r="D16" s="27">
        <v>20</v>
      </c>
      <c r="E16" s="23">
        <v>10000</v>
      </c>
    </row>
    <row r="17" spans="1:5" s="28" customFormat="1" x14ac:dyDescent="0.25">
      <c r="A17" s="31" t="s">
        <v>304</v>
      </c>
      <c r="B17" s="33" t="s">
        <v>267</v>
      </c>
      <c r="C17" s="26" t="s">
        <v>307</v>
      </c>
      <c r="D17" s="27">
        <v>134</v>
      </c>
      <c r="E17" s="23">
        <v>50920</v>
      </c>
    </row>
    <row r="18" spans="1:5" s="28" customFormat="1" x14ac:dyDescent="0.25">
      <c r="A18" s="14" t="s">
        <v>300</v>
      </c>
      <c r="B18" s="26" t="s">
        <v>37</v>
      </c>
      <c r="C18" s="13" t="s">
        <v>170</v>
      </c>
      <c r="D18" s="27">
        <v>20</v>
      </c>
      <c r="E18" s="23">
        <v>10000</v>
      </c>
    </row>
    <row r="19" spans="1:5" s="28" customFormat="1" x14ac:dyDescent="0.25">
      <c r="A19" s="14" t="s">
        <v>299</v>
      </c>
      <c r="B19" s="26" t="s">
        <v>37</v>
      </c>
      <c r="C19" s="13" t="s">
        <v>247</v>
      </c>
      <c r="D19" s="27">
        <v>20</v>
      </c>
      <c r="E19" s="23">
        <v>10000</v>
      </c>
    </row>
    <row r="20" spans="1:5" s="28" customFormat="1" x14ac:dyDescent="0.25">
      <c r="A20" s="14" t="s">
        <v>298</v>
      </c>
      <c r="B20" s="26" t="s">
        <v>37</v>
      </c>
      <c r="C20" s="13" t="s">
        <v>257</v>
      </c>
      <c r="D20" s="27">
        <v>20</v>
      </c>
      <c r="E20" s="23">
        <v>10000</v>
      </c>
    </row>
    <row r="21" spans="1:5" s="28" customFormat="1" x14ac:dyDescent="0.25">
      <c r="A21" s="14" t="s">
        <v>297</v>
      </c>
      <c r="B21" s="26" t="s">
        <v>37</v>
      </c>
      <c r="C21" s="13" t="s">
        <v>245</v>
      </c>
      <c r="D21" s="27">
        <v>20</v>
      </c>
      <c r="E21" s="23">
        <v>10000</v>
      </c>
    </row>
    <row r="22" spans="1:5" s="28" customFormat="1" x14ac:dyDescent="0.25">
      <c r="A22" s="31" t="s">
        <v>303</v>
      </c>
      <c r="B22" s="33" t="s">
        <v>266</v>
      </c>
      <c r="C22" s="26" t="s">
        <v>306</v>
      </c>
      <c r="D22" s="27">
        <v>125</v>
      </c>
      <c r="E22" s="23">
        <v>43750</v>
      </c>
    </row>
    <row r="23" spans="1:5" s="28" customFormat="1" x14ac:dyDescent="0.25">
      <c r="A23" s="14" t="s">
        <v>296</v>
      </c>
      <c r="B23" s="26" t="s">
        <v>37</v>
      </c>
      <c r="C23" s="13" t="s">
        <v>253</v>
      </c>
      <c r="D23" s="27">
        <v>20</v>
      </c>
      <c r="E23" s="23">
        <v>10000</v>
      </c>
    </row>
    <row r="24" spans="1:5" s="28" customFormat="1" x14ac:dyDescent="0.25">
      <c r="A24" s="14" t="s">
        <v>295</v>
      </c>
      <c r="B24" s="26" t="s">
        <v>37</v>
      </c>
      <c r="C24" s="13" t="s">
        <v>249</v>
      </c>
      <c r="D24" s="27">
        <v>20</v>
      </c>
      <c r="E24" s="23">
        <v>10000</v>
      </c>
    </row>
    <row r="25" spans="1:5" s="28" customFormat="1" x14ac:dyDescent="0.25">
      <c r="A25" s="14" t="s">
        <v>294</v>
      </c>
      <c r="B25" s="26" t="s">
        <v>37</v>
      </c>
      <c r="C25" s="13" t="s">
        <v>257</v>
      </c>
      <c r="D25" s="27">
        <v>20</v>
      </c>
      <c r="E25" s="23">
        <v>10000</v>
      </c>
    </row>
    <row r="26" spans="1:5" s="28" customFormat="1" x14ac:dyDescent="0.25">
      <c r="A26" s="31" t="s">
        <v>302</v>
      </c>
      <c r="B26" s="33" t="s">
        <v>265</v>
      </c>
      <c r="C26" s="26" t="s">
        <v>305</v>
      </c>
      <c r="D26" s="27">
        <v>122</v>
      </c>
      <c r="E26" s="23">
        <v>48678</v>
      </c>
    </row>
    <row r="27" spans="1:5" s="28" customFormat="1" x14ac:dyDescent="0.25">
      <c r="A27" s="14" t="s">
        <v>293</v>
      </c>
      <c r="B27" s="26" t="s">
        <v>37</v>
      </c>
      <c r="C27" s="13" t="s">
        <v>245</v>
      </c>
      <c r="D27" s="27">
        <v>20</v>
      </c>
      <c r="E27" s="23">
        <v>10000</v>
      </c>
    </row>
    <row r="28" spans="1:5" s="28" customFormat="1" x14ac:dyDescent="0.25">
      <c r="A28" s="14" t="s">
        <v>292</v>
      </c>
      <c r="B28" s="26" t="s">
        <v>37</v>
      </c>
      <c r="C28" s="13" t="s">
        <v>253</v>
      </c>
      <c r="D28" s="27">
        <v>20</v>
      </c>
      <c r="E28" s="23">
        <v>10000</v>
      </c>
    </row>
    <row r="29" spans="1:5" s="28" customFormat="1" x14ac:dyDescent="0.25">
      <c r="A29" s="14" t="s">
        <v>291</v>
      </c>
      <c r="B29" s="26" t="s">
        <v>37</v>
      </c>
      <c r="C29" s="13" t="s">
        <v>253</v>
      </c>
      <c r="D29" s="27">
        <v>20</v>
      </c>
      <c r="E29" s="23">
        <v>10000</v>
      </c>
    </row>
    <row r="30" spans="1:5" s="28" customFormat="1" x14ac:dyDescent="0.25">
      <c r="A30" s="14" t="s">
        <v>290</v>
      </c>
      <c r="B30" s="26" t="s">
        <v>37</v>
      </c>
      <c r="C30" s="13" t="s">
        <v>245</v>
      </c>
      <c r="D30" s="27">
        <v>20</v>
      </c>
      <c r="E30" s="23">
        <v>10000</v>
      </c>
    </row>
  </sheetData>
  <sortState ref="A4:E6">
    <sortCondition ref="A4:A6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8" sqref="A8"/>
    </sheetView>
  </sheetViews>
  <sheetFormatPr defaultRowHeight="16.5" x14ac:dyDescent="0.25"/>
  <cols>
    <col min="1" max="1" width="9.375" bestFit="1" customWidth="1"/>
    <col min="2" max="2" width="31.625" bestFit="1" customWidth="1"/>
    <col min="3" max="3" width="41.3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421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243</v>
      </c>
      <c r="D3" s="2">
        <f t="shared" ref="D3:E7" si="0">SUMIF($B$16:$B$77,$B3,D$16:D$77)</f>
        <v>240</v>
      </c>
      <c r="E3" s="9">
        <f t="shared" si="0"/>
        <v>120000</v>
      </c>
    </row>
    <row r="4" spans="1:5" s="1" customFormat="1" x14ac:dyDescent="0.25">
      <c r="A4" s="35" t="s">
        <v>268</v>
      </c>
      <c r="B4" s="33" t="s">
        <v>267</v>
      </c>
      <c r="C4" s="26" t="s">
        <v>349</v>
      </c>
      <c r="D4" s="2">
        <f t="shared" si="0"/>
        <v>131</v>
      </c>
      <c r="E4" s="9">
        <f t="shared" si="0"/>
        <v>41265</v>
      </c>
    </row>
    <row r="5" spans="1:5" s="1" customFormat="1" x14ac:dyDescent="0.25">
      <c r="A5" s="35" t="s">
        <v>269</v>
      </c>
      <c r="B5" s="3" t="s">
        <v>287</v>
      </c>
      <c r="C5" s="26" t="s">
        <v>286</v>
      </c>
      <c r="D5" s="2">
        <f t="shared" si="0"/>
        <v>10</v>
      </c>
      <c r="E5" s="9">
        <f t="shared" si="0"/>
        <v>23000</v>
      </c>
    </row>
    <row r="6" spans="1:5" s="1" customFormat="1" x14ac:dyDescent="0.25">
      <c r="A6" s="35" t="s">
        <v>270</v>
      </c>
      <c r="B6" s="33" t="s">
        <v>266</v>
      </c>
      <c r="C6" s="26" t="s">
        <v>350</v>
      </c>
      <c r="D6" s="2">
        <f t="shared" si="0"/>
        <v>124</v>
      </c>
      <c r="E6" s="9">
        <f t="shared" si="0"/>
        <v>37200</v>
      </c>
    </row>
    <row r="7" spans="1:5" s="1" customFormat="1" x14ac:dyDescent="0.25">
      <c r="A7" s="2" t="s">
        <v>230</v>
      </c>
      <c r="B7" s="33" t="s">
        <v>265</v>
      </c>
      <c r="C7" s="26" t="s">
        <v>351</v>
      </c>
      <c r="D7" s="2">
        <f t="shared" si="0"/>
        <v>127</v>
      </c>
      <c r="E7" s="9">
        <f t="shared" si="0"/>
        <v>50800</v>
      </c>
    </row>
    <row r="8" spans="1:5" s="1" customFormat="1" x14ac:dyDescent="0.25">
      <c r="A8" s="2"/>
      <c r="B8" s="17"/>
      <c r="C8" s="17"/>
      <c r="D8" s="2"/>
      <c r="E8" s="9"/>
    </row>
    <row r="9" spans="1:5" s="1" customFormat="1" x14ac:dyDescent="0.25">
      <c r="A9" s="2"/>
      <c r="B9" s="17"/>
      <c r="C9" s="17"/>
      <c r="D9" s="2"/>
      <c r="E9" s="9"/>
    </row>
    <row r="10" spans="1:5" s="1" customFormat="1" x14ac:dyDescent="0.25">
      <c r="A10" s="2"/>
      <c r="B10" s="17"/>
      <c r="C10" s="17"/>
      <c r="D10" s="2"/>
      <c r="E10" s="9"/>
    </row>
    <row r="11" spans="1:5" s="1" customFormat="1" x14ac:dyDescent="0.25">
      <c r="A11" s="2"/>
      <c r="B11" s="17"/>
      <c r="C11" s="17"/>
      <c r="D11" s="2"/>
      <c r="E11" s="9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SUM(D16:D105)</f>
        <v>632</v>
      </c>
      <c r="E15" s="19">
        <f>SUM(E16:E104)</f>
        <v>272265</v>
      </c>
    </row>
    <row r="16" spans="1:5" x14ac:dyDescent="0.25">
      <c r="A16" s="14" t="s">
        <v>282</v>
      </c>
      <c r="B16" s="26" t="s">
        <v>37</v>
      </c>
      <c r="C16" s="13" t="s">
        <v>253</v>
      </c>
      <c r="D16" s="27">
        <v>20</v>
      </c>
      <c r="E16" s="23">
        <v>10000</v>
      </c>
    </row>
    <row r="17" spans="1:5" s="28" customFormat="1" x14ac:dyDescent="0.25">
      <c r="A17" s="31" t="s">
        <v>285</v>
      </c>
      <c r="B17" s="33" t="s">
        <v>267</v>
      </c>
      <c r="C17" s="26" t="s">
        <v>348</v>
      </c>
      <c r="D17" s="27">
        <v>131</v>
      </c>
      <c r="E17" s="23">
        <v>41265</v>
      </c>
    </row>
    <row r="18" spans="1:5" s="28" customFormat="1" x14ac:dyDescent="0.25">
      <c r="A18" s="31" t="s">
        <v>285</v>
      </c>
      <c r="B18" s="3" t="s">
        <v>287</v>
      </c>
      <c r="C18" s="26" t="s">
        <v>289</v>
      </c>
      <c r="D18" s="27">
        <v>10</v>
      </c>
      <c r="E18" s="23">
        <v>23000</v>
      </c>
    </row>
    <row r="19" spans="1:5" s="28" customFormat="1" x14ac:dyDescent="0.25">
      <c r="A19" s="14" t="s">
        <v>281</v>
      </c>
      <c r="B19" s="26" t="s">
        <v>37</v>
      </c>
      <c r="C19" s="13" t="s">
        <v>170</v>
      </c>
      <c r="D19" s="27">
        <v>20</v>
      </c>
      <c r="E19" s="23">
        <v>10000</v>
      </c>
    </row>
    <row r="20" spans="1:5" s="28" customFormat="1" x14ac:dyDescent="0.25">
      <c r="A20" s="14" t="s">
        <v>280</v>
      </c>
      <c r="B20" s="26" t="s">
        <v>37</v>
      </c>
      <c r="C20" s="13" t="s">
        <v>257</v>
      </c>
      <c r="D20" s="27">
        <v>20</v>
      </c>
      <c r="E20" s="23">
        <v>10000</v>
      </c>
    </row>
    <row r="21" spans="1:5" s="28" customFormat="1" x14ac:dyDescent="0.25">
      <c r="A21" s="14" t="s">
        <v>279</v>
      </c>
      <c r="B21" s="26" t="s">
        <v>37</v>
      </c>
      <c r="C21" s="13" t="s">
        <v>245</v>
      </c>
      <c r="D21" s="27">
        <v>20</v>
      </c>
      <c r="E21" s="23">
        <v>10000</v>
      </c>
    </row>
    <row r="22" spans="1:5" s="28" customFormat="1" x14ac:dyDescent="0.25">
      <c r="A22" s="14" t="s">
        <v>278</v>
      </c>
      <c r="B22" s="26" t="s">
        <v>37</v>
      </c>
      <c r="C22" s="13" t="s">
        <v>247</v>
      </c>
      <c r="D22" s="27">
        <v>20</v>
      </c>
      <c r="E22" s="23">
        <v>10000</v>
      </c>
    </row>
    <row r="23" spans="1:5" s="28" customFormat="1" x14ac:dyDescent="0.25">
      <c r="A23" s="14" t="s">
        <v>277</v>
      </c>
      <c r="B23" s="26" t="s">
        <v>37</v>
      </c>
      <c r="C23" s="13" t="s">
        <v>170</v>
      </c>
      <c r="D23" s="27">
        <v>20</v>
      </c>
      <c r="E23" s="23">
        <v>10000</v>
      </c>
    </row>
    <row r="24" spans="1:5" s="28" customFormat="1" x14ac:dyDescent="0.25">
      <c r="A24" s="31" t="s">
        <v>284</v>
      </c>
      <c r="B24" s="33" t="s">
        <v>266</v>
      </c>
      <c r="C24" s="26" t="s">
        <v>364</v>
      </c>
      <c r="D24" s="27">
        <v>124</v>
      </c>
      <c r="E24" s="23">
        <v>37200</v>
      </c>
    </row>
    <row r="25" spans="1:5" s="28" customFormat="1" x14ac:dyDescent="0.25">
      <c r="A25" s="14" t="s">
        <v>276</v>
      </c>
      <c r="B25" s="26" t="s">
        <v>37</v>
      </c>
      <c r="C25" s="13" t="s">
        <v>170</v>
      </c>
      <c r="D25" s="27">
        <v>20</v>
      </c>
      <c r="E25" s="23">
        <v>10000</v>
      </c>
    </row>
    <row r="26" spans="1:5" s="28" customFormat="1" x14ac:dyDescent="0.25">
      <c r="A26" s="14" t="s">
        <v>275</v>
      </c>
      <c r="B26" s="26" t="s">
        <v>37</v>
      </c>
      <c r="C26" s="13" t="s">
        <v>245</v>
      </c>
      <c r="D26" s="27">
        <v>20</v>
      </c>
      <c r="E26" s="23">
        <v>10000</v>
      </c>
    </row>
    <row r="27" spans="1:5" s="28" customFormat="1" x14ac:dyDescent="0.25">
      <c r="A27" s="14" t="s">
        <v>274</v>
      </c>
      <c r="B27" s="26" t="s">
        <v>37</v>
      </c>
      <c r="C27" s="13" t="s">
        <v>257</v>
      </c>
      <c r="D27" s="27">
        <v>20</v>
      </c>
      <c r="E27" s="23">
        <v>10000</v>
      </c>
    </row>
    <row r="28" spans="1:5" x14ac:dyDescent="0.25">
      <c r="A28" s="31" t="s">
        <v>283</v>
      </c>
      <c r="B28" s="33" t="s">
        <v>265</v>
      </c>
      <c r="C28" s="26" t="s">
        <v>288</v>
      </c>
      <c r="D28" s="27">
        <v>127</v>
      </c>
      <c r="E28" s="23">
        <v>50800</v>
      </c>
    </row>
    <row r="29" spans="1:5" s="28" customFormat="1" x14ac:dyDescent="0.25">
      <c r="A29" s="14" t="s">
        <v>273</v>
      </c>
      <c r="B29" s="26" t="s">
        <v>37</v>
      </c>
      <c r="C29" s="13" t="s">
        <v>253</v>
      </c>
      <c r="D29" s="27">
        <v>20</v>
      </c>
      <c r="E29" s="23">
        <v>10000</v>
      </c>
    </row>
    <row r="30" spans="1:5" s="28" customFormat="1" x14ac:dyDescent="0.25">
      <c r="A30" s="14" t="s">
        <v>272</v>
      </c>
      <c r="B30" s="26" t="s">
        <v>37</v>
      </c>
      <c r="C30" s="13" t="s">
        <v>245</v>
      </c>
      <c r="D30" s="27">
        <v>20</v>
      </c>
      <c r="E30" s="23">
        <v>10000</v>
      </c>
    </row>
    <row r="31" spans="1:5" s="28" customFormat="1" x14ac:dyDescent="0.25">
      <c r="A31" s="14" t="s">
        <v>271</v>
      </c>
      <c r="B31" s="26" t="s">
        <v>37</v>
      </c>
      <c r="C31" s="13" t="s">
        <v>253</v>
      </c>
      <c r="D31" s="27">
        <v>20</v>
      </c>
      <c r="E31" s="23">
        <v>10000</v>
      </c>
    </row>
  </sheetData>
  <sortState ref="A4:E7">
    <sortCondition ref="A4:A7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8" sqref="A8"/>
    </sheetView>
  </sheetViews>
  <sheetFormatPr defaultRowHeight="16.5" x14ac:dyDescent="0.25"/>
  <cols>
    <col min="1" max="1" width="9.375" bestFit="1" customWidth="1"/>
    <col min="2" max="2" width="31.625" bestFit="1" customWidth="1"/>
    <col min="3" max="3" width="52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422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243</v>
      </c>
      <c r="D3" s="2">
        <f t="shared" ref="D3:E7" si="0">SUMIF($B$16:$B$77,$B3,D$16:D$77)</f>
        <v>240</v>
      </c>
      <c r="E3" s="9">
        <f t="shared" si="0"/>
        <v>120000</v>
      </c>
    </row>
    <row r="4" spans="1:5" s="24" customFormat="1" x14ac:dyDescent="0.25">
      <c r="A4" s="35" t="s">
        <v>268</v>
      </c>
      <c r="B4" s="33" t="s">
        <v>267</v>
      </c>
      <c r="C4" s="26" t="s">
        <v>343</v>
      </c>
      <c r="D4" s="35">
        <f t="shared" si="0"/>
        <v>142</v>
      </c>
      <c r="E4" s="23">
        <f t="shared" si="0"/>
        <v>35500</v>
      </c>
    </row>
    <row r="5" spans="1:5" s="24" customFormat="1" x14ac:dyDescent="0.25">
      <c r="A5" s="35" t="s">
        <v>269</v>
      </c>
      <c r="B5" s="3" t="s">
        <v>287</v>
      </c>
      <c r="C5" s="26" t="s">
        <v>343</v>
      </c>
      <c r="D5" s="2">
        <f t="shared" si="0"/>
        <v>10</v>
      </c>
      <c r="E5" s="9">
        <f t="shared" si="0"/>
        <v>23000</v>
      </c>
    </row>
    <row r="6" spans="1:5" s="24" customFormat="1" x14ac:dyDescent="0.25">
      <c r="A6" s="35" t="s">
        <v>270</v>
      </c>
      <c r="B6" s="33" t="s">
        <v>266</v>
      </c>
      <c r="C6" s="26" t="s">
        <v>346</v>
      </c>
      <c r="D6" s="35">
        <f t="shared" si="0"/>
        <v>123</v>
      </c>
      <c r="E6" s="23">
        <f t="shared" si="0"/>
        <v>51660</v>
      </c>
    </row>
    <row r="7" spans="1:5" s="1" customFormat="1" x14ac:dyDescent="0.25">
      <c r="A7" s="2" t="s">
        <v>230</v>
      </c>
      <c r="B7" s="33" t="s">
        <v>265</v>
      </c>
      <c r="C7" s="26" t="s">
        <v>261</v>
      </c>
      <c r="D7" s="35">
        <f t="shared" si="0"/>
        <v>117</v>
      </c>
      <c r="E7" s="23">
        <f t="shared" si="0"/>
        <v>30420</v>
      </c>
    </row>
    <row r="8" spans="1:5" s="1" customFormat="1" x14ac:dyDescent="0.25">
      <c r="A8" s="2"/>
      <c r="B8" s="17"/>
      <c r="C8" s="17"/>
      <c r="D8" s="2"/>
      <c r="E8" s="9"/>
    </row>
    <row r="9" spans="1:5" s="1" customFormat="1" x14ac:dyDescent="0.25">
      <c r="A9" s="2"/>
      <c r="B9" s="17"/>
      <c r="C9" s="17"/>
      <c r="D9" s="2"/>
      <c r="E9" s="9"/>
    </row>
    <row r="10" spans="1:5" s="1" customFormat="1" x14ac:dyDescent="0.25">
      <c r="A10" s="2"/>
      <c r="B10" s="17"/>
      <c r="C10" s="17"/>
      <c r="D10" s="2"/>
      <c r="E10" s="9"/>
    </row>
    <row r="11" spans="1:5" s="1" customFormat="1" x14ac:dyDescent="0.25">
      <c r="A11" s="2"/>
      <c r="B11" s="17"/>
      <c r="C11" s="17"/>
      <c r="D11" s="2"/>
      <c r="E11" s="9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SUM(D16:D105)</f>
        <v>632</v>
      </c>
      <c r="E15" s="19">
        <f>SUM(E16:E104)</f>
        <v>260580</v>
      </c>
    </row>
    <row r="16" spans="1:5" x14ac:dyDescent="0.25">
      <c r="A16" s="14" t="s">
        <v>242</v>
      </c>
      <c r="B16" s="26" t="s">
        <v>37</v>
      </c>
      <c r="C16" s="13" t="s">
        <v>259</v>
      </c>
      <c r="D16" s="27">
        <v>20</v>
      </c>
      <c r="E16" s="23">
        <v>10000</v>
      </c>
    </row>
    <row r="17" spans="1:5" s="28" customFormat="1" x14ac:dyDescent="0.25">
      <c r="A17" s="31" t="s">
        <v>341</v>
      </c>
      <c r="B17" s="33" t="s">
        <v>267</v>
      </c>
      <c r="C17" s="26" t="s">
        <v>344</v>
      </c>
      <c r="D17" s="27">
        <v>142</v>
      </c>
      <c r="E17" s="23">
        <f>250*D17</f>
        <v>35500</v>
      </c>
    </row>
    <row r="18" spans="1:5" s="28" customFormat="1" x14ac:dyDescent="0.25">
      <c r="A18" s="14" t="s">
        <v>341</v>
      </c>
      <c r="B18" s="3" t="s">
        <v>287</v>
      </c>
      <c r="C18" s="26" t="s">
        <v>342</v>
      </c>
      <c r="D18" s="27">
        <v>10</v>
      </c>
      <c r="E18" s="23">
        <v>23000</v>
      </c>
    </row>
    <row r="19" spans="1:5" s="28" customFormat="1" x14ac:dyDescent="0.25">
      <c r="A19" s="14" t="s">
        <v>241</v>
      </c>
      <c r="B19" s="26" t="s">
        <v>37</v>
      </c>
      <c r="C19" s="13" t="s">
        <v>258</v>
      </c>
      <c r="D19" s="27">
        <v>20</v>
      </c>
      <c r="E19" s="23">
        <v>10000</v>
      </c>
    </row>
    <row r="20" spans="1:5" s="28" customFormat="1" x14ac:dyDescent="0.25">
      <c r="A20" s="14" t="s">
        <v>240</v>
      </c>
      <c r="B20" s="26" t="s">
        <v>37</v>
      </c>
      <c r="C20" s="13" t="s">
        <v>256</v>
      </c>
      <c r="D20" s="27">
        <v>20</v>
      </c>
      <c r="E20" s="23">
        <v>10000</v>
      </c>
    </row>
    <row r="21" spans="1:5" s="28" customFormat="1" x14ac:dyDescent="0.25">
      <c r="A21" s="14" t="s">
        <v>239</v>
      </c>
      <c r="B21" s="26" t="s">
        <v>37</v>
      </c>
      <c r="C21" s="13" t="s">
        <v>255</v>
      </c>
      <c r="D21" s="27">
        <v>20</v>
      </c>
      <c r="E21" s="23">
        <v>10000</v>
      </c>
    </row>
    <row r="22" spans="1:5" s="28" customFormat="1" x14ac:dyDescent="0.25">
      <c r="A22" s="14" t="s">
        <v>238</v>
      </c>
      <c r="B22" s="26" t="s">
        <v>37</v>
      </c>
      <c r="C22" s="13" t="s">
        <v>254</v>
      </c>
      <c r="D22" s="27">
        <v>20</v>
      </c>
      <c r="E22" s="23">
        <v>10000</v>
      </c>
    </row>
    <row r="23" spans="1:5" s="28" customFormat="1" x14ac:dyDescent="0.25">
      <c r="A23" s="14" t="s">
        <v>237</v>
      </c>
      <c r="B23" s="26" t="s">
        <v>37</v>
      </c>
      <c r="C23" s="13" t="s">
        <v>246</v>
      </c>
      <c r="D23" s="27">
        <v>20</v>
      </c>
      <c r="E23" s="23">
        <v>10000</v>
      </c>
    </row>
    <row r="24" spans="1:5" s="28" customFormat="1" x14ac:dyDescent="0.25">
      <c r="A24" s="31" t="s">
        <v>340</v>
      </c>
      <c r="B24" s="33" t="s">
        <v>266</v>
      </c>
      <c r="C24" s="26" t="s">
        <v>345</v>
      </c>
      <c r="D24" s="27">
        <v>123</v>
      </c>
      <c r="E24" s="23">
        <f>420*D24</f>
        <v>51660</v>
      </c>
    </row>
    <row r="25" spans="1:5" s="28" customFormat="1" x14ac:dyDescent="0.25">
      <c r="A25" s="14" t="s">
        <v>236</v>
      </c>
      <c r="B25" s="26" t="s">
        <v>37</v>
      </c>
      <c r="C25" s="13" t="s">
        <v>252</v>
      </c>
      <c r="D25" s="27">
        <v>20</v>
      </c>
      <c r="E25" s="23">
        <v>10000</v>
      </c>
    </row>
    <row r="26" spans="1:5" s="28" customFormat="1" x14ac:dyDescent="0.25">
      <c r="A26" s="14" t="s">
        <v>235</v>
      </c>
      <c r="B26" s="26" t="s">
        <v>37</v>
      </c>
      <c r="C26" s="13" t="s">
        <v>251</v>
      </c>
      <c r="D26" s="27">
        <v>20</v>
      </c>
      <c r="E26" s="23">
        <v>10000</v>
      </c>
    </row>
    <row r="27" spans="1:5" s="28" customFormat="1" x14ac:dyDescent="0.25">
      <c r="A27" s="14" t="s">
        <v>234</v>
      </c>
      <c r="B27" s="26" t="s">
        <v>37</v>
      </c>
      <c r="C27" s="13" t="s">
        <v>250</v>
      </c>
      <c r="D27" s="27">
        <v>20</v>
      </c>
      <c r="E27" s="23">
        <v>10000</v>
      </c>
    </row>
    <row r="28" spans="1:5" x14ac:dyDescent="0.25">
      <c r="A28" s="31" t="s">
        <v>339</v>
      </c>
      <c r="B28" s="33" t="s">
        <v>265</v>
      </c>
      <c r="C28" s="26" t="s">
        <v>347</v>
      </c>
      <c r="D28" s="27">
        <v>117</v>
      </c>
      <c r="E28" s="23">
        <f>260*D28</f>
        <v>30420</v>
      </c>
    </row>
    <row r="29" spans="1:5" s="28" customFormat="1" x14ac:dyDescent="0.25">
      <c r="A29" s="14" t="s">
        <v>233</v>
      </c>
      <c r="B29" s="26" t="s">
        <v>37</v>
      </c>
      <c r="C29" s="13" t="s">
        <v>248</v>
      </c>
      <c r="D29" s="27">
        <v>20</v>
      </c>
      <c r="E29" s="23">
        <v>10000</v>
      </c>
    </row>
    <row r="30" spans="1:5" s="28" customFormat="1" x14ac:dyDescent="0.25">
      <c r="A30" s="14" t="s">
        <v>232</v>
      </c>
      <c r="B30" s="26" t="s">
        <v>37</v>
      </c>
      <c r="C30" s="13" t="s">
        <v>246</v>
      </c>
      <c r="D30" s="27">
        <v>20</v>
      </c>
      <c r="E30" s="23">
        <v>10000</v>
      </c>
    </row>
    <row r="31" spans="1:5" s="28" customFormat="1" x14ac:dyDescent="0.25">
      <c r="A31" s="14" t="s">
        <v>231</v>
      </c>
      <c r="B31" s="26" t="s">
        <v>37</v>
      </c>
      <c r="C31" s="13" t="s">
        <v>244</v>
      </c>
      <c r="D31" s="27">
        <v>20</v>
      </c>
      <c r="E31" s="23">
        <v>10000</v>
      </c>
    </row>
  </sheetData>
  <sortState ref="A4:E7">
    <sortCondition ref="A4:A7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8" sqref="A8"/>
    </sheetView>
  </sheetViews>
  <sheetFormatPr defaultRowHeight="16.5" x14ac:dyDescent="0.25"/>
  <cols>
    <col min="1" max="1" width="9.375" bestFit="1" customWidth="1"/>
    <col min="2" max="2" width="36.125" customWidth="1"/>
    <col min="3" max="3" width="55.8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423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229</v>
      </c>
      <c r="B3" s="26" t="s">
        <v>37</v>
      </c>
      <c r="C3" s="6" t="s">
        <v>168</v>
      </c>
      <c r="D3" s="2">
        <f t="shared" ref="D3:E6" si="0">SUMIF($B$16:$B$76,$B3,D$16:D$76)</f>
        <v>240</v>
      </c>
      <c r="E3" s="9">
        <f t="shared" si="0"/>
        <v>120000</v>
      </c>
    </row>
    <row r="4" spans="1:5" s="1" customFormat="1" x14ac:dyDescent="0.25">
      <c r="A4" s="35" t="s">
        <v>268</v>
      </c>
      <c r="B4" s="33" t="s">
        <v>267</v>
      </c>
      <c r="C4" s="26" t="s">
        <v>371</v>
      </c>
      <c r="D4" s="35">
        <f t="shared" si="0"/>
        <v>120</v>
      </c>
      <c r="E4" s="23">
        <f t="shared" si="0"/>
        <v>42000</v>
      </c>
    </row>
    <row r="5" spans="1:5" s="1" customFormat="1" x14ac:dyDescent="0.25">
      <c r="A5" s="35" t="s">
        <v>368</v>
      </c>
      <c r="B5" s="33" t="s">
        <v>266</v>
      </c>
      <c r="C5" s="26" t="s">
        <v>372</v>
      </c>
      <c r="D5" s="35">
        <f t="shared" si="0"/>
        <v>116</v>
      </c>
      <c r="E5" s="23">
        <f t="shared" si="0"/>
        <v>17400</v>
      </c>
    </row>
    <row r="6" spans="1:5" s="1" customFormat="1" x14ac:dyDescent="0.25">
      <c r="A6" s="2" t="s">
        <v>369</v>
      </c>
      <c r="B6" s="33" t="s">
        <v>265</v>
      </c>
      <c r="C6" s="26" t="s">
        <v>373</v>
      </c>
      <c r="D6" s="35">
        <f t="shared" si="0"/>
        <v>114</v>
      </c>
      <c r="E6" s="23">
        <f t="shared" si="0"/>
        <v>17400</v>
      </c>
    </row>
    <row r="7" spans="1:5" s="1" customFormat="1" x14ac:dyDescent="0.25">
      <c r="A7" s="2"/>
      <c r="B7" s="33"/>
      <c r="C7" s="26"/>
      <c r="D7" s="35"/>
      <c r="E7" s="23"/>
    </row>
    <row r="8" spans="1:5" s="1" customFormat="1" x14ac:dyDescent="0.25">
      <c r="A8" s="2"/>
      <c r="B8" s="33"/>
      <c r="C8" s="26"/>
      <c r="D8" s="35"/>
      <c r="E8" s="23"/>
    </row>
    <row r="9" spans="1:5" s="1" customFormat="1" x14ac:dyDescent="0.25">
      <c r="A9" s="2"/>
      <c r="B9" s="33"/>
      <c r="C9" s="26"/>
      <c r="D9" s="35"/>
      <c r="E9" s="23"/>
    </row>
    <row r="10" spans="1:5" s="1" customFormat="1" x14ac:dyDescent="0.25">
      <c r="A10" s="2"/>
      <c r="B10" s="33"/>
      <c r="C10" s="26"/>
      <c r="D10" s="35"/>
      <c r="E10" s="23"/>
    </row>
    <row r="11" spans="1:5" s="1" customFormat="1" x14ac:dyDescent="0.25">
      <c r="A11" s="2"/>
      <c r="B11" s="33"/>
      <c r="C11" s="26"/>
      <c r="D11" s="35"/>
      <c r="E11" s="23"/>
    </row>
    <row r="12" spans="1:5" s="1" customFormat="1" x14ac:dyDescent="0.25">
      <c r="A12" s="2"/>
      <c r="B12" s="17"/>
      <c r="C12" s="17"/>
      <c r="D12" s="2"/>
      <c r="E12" s="9"/>
    </row>
    <row r="13" spans="1:5" s="1" customFormat="1" x14ac:dyDescent="0.25">
      <c r="A13" s="2"/>
      <c r="B13" s="26"/>
      <c r="C13" s="6"/>
      <c r="D13" s="2"/>
      <c r="E13" s="9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SUM(D16:D104)</f>
        <v>590</v>
      </c>
      <c r="E15" s="19">
        <f>SUM(E16:E103)</f>
        <v>196800</v>
      </c>
    </row>
    <row r="16" spans="1:5" s="28" customFormat="1" x14ac:dyDescent="0.25">
      <c r="A16" s="14" t="s">
        <v>205</v>
      </c>
      <c r="B16" s="26" t="s">
        <v>37</v>
      </c>
      <c r="C16" s="13" t="s">
        <v>220</v>
      </c>
      <c r="D16" s="27">
        <v>20</v>
      </c>
      <c r="E16" s="23">
        <v>10000</v>
      </c>
    </row>
    <row r="17" spans="1:5" s="28" customFormat="1" x14ac:dyDescent="0.25">
      <c r="A17" s="31" t="s">
        <v>367</v>
      </c>
      <c r="B17" s="33" t="s">
        <v>267</v>
      </c>
      <c r="C17" s="26" t="s">
        <v>370</v>
      </c>
      <c r="D17" s="27">
        <v>120</v>
      </c>
      <c r="E17" s="23">
        <f>350*D17</f>
        <v>42000</v>
      </c>
    </row>
    <row r="18" spans="1:5" s="28" customFormat="1" x14ac:dyDescent="0.25">
      <c r="A18" s="14" t="s">
        <v>206</v>
      </c>
      <c r="B18" s="26" t="s">
        <v>37</v>
      </c>
      <c r="C18" s="13" t="s">
        <v>221</v>
      </c>
      <c r="D18" s="27">
        <v>20</v>
      </c>
      <c r="E18" s="23">
        <v>10000</v>
      </c>
    </row>
    <row r="19" spans="1:5" s="28" customFormat="1" x14ac:dyDescent="0.25">
      <c r="A19" s="14" t="s">
        <v>207</v>
      </c>
      <c r="B19" s="26" t="s">
        <v>37</v>
      </c>
      <c r="C19" s="13" t="s">
        <v>181</v>
      </c>
      <c r="D19" s="27">
        <v>20</v>
      </c>
      <c r="E19" s="23">
        <v>10000</v>
      </c>
    </row>
    <row r="20" spans="1:5" s="28" customFormat="1" x14ac:dyDescent="0.25">
      <c r="A20" s="14" t="s">
        <v>216</v>
      </c>
      <c r="B20" s="26" t="s">
        <v>37</v>
      </c>
      <c r="C20" s="13" t="s">
        <v>182</v>
      </c>
      <c r="D20" s="27">
        <v>20</v>
      </c>
      <c r="E20" s="23">
        <v>10000</v>
      </c>
    </row>
    <row r="21" spans="1:5" s="28" customFormat="1" x14ac:dyDescent="0.25">
      <c r="A21" s="14" t="s">
        <v>215</v>
      </c>
      <c r="B21" s="26" t="s">
        <v>37</v>
      </c>
      <c r="C21" s="13" t="s">
        <v>183</v>
      </c>
      <c r="D21" s="27">
        <v>20</v>
      </c>
      <c r="E21" s="23">
        <v>10000</v>
      </c>
    </row>
    <row r="22" spans="1:5" s="28" customFormat="1" x14ac:dyDescent="0.25">
      <c r="A22" s="14" t="s">
        <v>214</v>
      </c>
      <c r="B22" s="26" t="s">
        <v>37</v>
      </c>
      <c r="C22" s="13" t="s">
        <v>184</v>
      </c>
      <c r="D22" s="27">
        <v>20</v>
      </c>
      <c r="E22" s="23">
        <v>10000</v>
      </c>
    </row>
    <row r="23" spans="1:5" s="28" customFormat="1" x14ac:dyDescent="0.25">
      <c r="A23" s="31" t="s">
        <v>365</v>
      </c>
      <c r="B23" s="33" t="s">
        <v>266</v>
      </c>
      <c r="C23" s="26" t="s">
        <v>374</v>
      </c>
      <c r="D23" s="27">
        <v>116</v>
      </c>
      <c r="E23" s="23">
        <f>150*D23</f>
        <v>17400</v>
      </c>
    </row>
    <row r="24" spans="1:5" s="28" customFormat="1" x14ac:dyDescent="0.25">
      <c r="A24" s="14" t="s">
        <v>213</v>
      </c>
      <c r="B24" s="26" t="s">
        <v>37</v>
      </c>
      <c r="C24" s="13" t="s">
        <v>185</v>
      </c>
      <c r="D24" s="27">
        <v>20</v>
      </c>
      <c r="E24" s="23">
        <v>10000</v>
      </c>
    </row>
    <row r="25" spans="1:5" s="28" customFormat="1" x14ac:dyDescent="0.25">
      <c r="A25" s="14" t="s">
        <v>212</v>
      </c>
      <c r="B25" s="26" t="s">
        <v>37</v>
      </c>
      <c r="C25" s="13" t="s">
        <v>186</v>
      </c>
      <c r="D25" s="27">
        <v>20</v>
      </c>
      <c r="E25" s="23">
        <v>10000</v>
      </c>
    </row>
    <row r="26" spans="1:5" s="28" customFormat="1" x14ac:dyDescent="0.25">
      <c r="A26" s="14" t="s">
        <v>211</v>
      </c>
      <c r="B26" s="26" t="s">
        <v>37</v>
      </c>
      <c r="C26" s="13" t="s">
        <v>187</v>
      </c>
      <c r="D26" s="27">
        <v>20</v>
      </c>
      <c r="E26" s="23">
        <v>10000</v>
      </c>
    </row>
    <row r="27" spans="1:5" x14ac:dyDescent="0.25">
      <c r="A27" s="31" t="s">
        <v>366</v>
      </c>
      <c r="B27" s="33" t="s">
        <v>265</v>
      </c>
      <c r="C27" s="26" t="s">
        <v>375</v>
      </c>
      <c r="D27" s="27">
        <v>114</v>
      </c>
      <c r="E27" s="23">
        <f>(150*D27)+300</f>
        <v>17400</v>
      </c>
    </row>
    <row r="28" spans="1:5" s="28" customFormat="1" x14ac:dyDescent="0.25">
      <c r="A28" s="14" t="s">
        <v>210</v>
      </c>
      <c r="B28" s="26" t="s">
        <v>37</v>
      </c>
      <c r="C28" s="13" t="s">
        <v>188</v>
      </c>
      <c r="D28" s="27">
        <v>20</v>
      </c>
      <c r="E28" s="23">
        <v>10000</v>
      </c>
    </row>
    <row r="29" spans="1:5" s="28" customFormat="1" x14ac:dyDescent="0.25">
      <c r="A29" s="14" t="s">
        <v>209</v>
      </c>
      <c r="B29" s="26" t="s">
        <v>37</v>
      </c>
      <c r="C29" s="13" t="s">
        <v>189</v>
      </c>
      <c r="D29" s="27">
        <v>20</v>
      </c>
      <c r="E29" s="23">
        <v>10000</v>
      </c>
    </row>
    <row r="30" spans="1:5" x14ac:dyDescent="0.25">
      <c r="A30" s="14" t="s">
        <v>208</v>
      </c>
      <c r="B30" s="26" t="s">
        <v>37</v>
      </c>
      <c r="C30" s="13" t="s">
        <v>202</v>
      </c>
      <c r="D30" s="27">
        <v>20</v>
      </c>
      <c r="E30" s="23">
        <v>10000</v>
      </c>
    </row>
  </sheetData>
  <sortState ref="A13:E26">
    <sortCondition ref="A13:A26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pane xSplit="1" ySplit="15" topLeftCell="B16" activePane="bottomRight" state="frozen"/>
      <selection pane="topRight" activeCell="B1" sqref="B1"/>
      <selection pane="bottomLeft" activeCell="A12" sqref="A12"/>
      <selection pane="bottomRight" activeCell="A12" sqref="A12"/>
    </sheetView>
  </sheetViews>
  <sheetFormatPr defaultRowHeight="16.5" x14ac:dyDescent="0.25"/>
  <cols>
    <col min="1" max="1" width="9.375" bestFit="1" customWidth="1"/>
    <col min="2" max="2" width="36.125" customWidth="1"/>
    <col min="3" max="3" width="55.8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424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222</v>
      </c>
      <c r="B3" s="3" t="s">
        <v>0</v>
      </c>
      <c r="C3" s="6" t="s">
        <v>146</v>
      </c>
      <c r="D3" s="2">
        <f t="shared" ref="D3:E8" si="0">SUMIF($B$16:$B$101,$B3,D$16:D$101)</f>
        <v>6</v>
      </c>
      <c r="E3" s="9">
        <f t="shared" si="0"/>
        <v>25000</v>
      </c>
    </row>
    <row r="4" spans="1:5" s="1" customFormat="1" x14ac:dyDescent="0.25">
      <c r="A4" s="2" t="s">
        <v>223</v>
      </c>
      <c r="B4" s="15" t="s">
        <v>57</v>
      </c>
      <c r="C4" s="6" t="s">
        <v>146</v>
      </c>
      <c r="D4" s="2">
        <f t="shared" si="0"/>
        <v>8</v>
      </c>
      <c r="E4" s="9">
        <f t="shared" si="0"/>
        <v>25000</v>
      </c>
    </row>
    <row r="5" spans="1:5" s="1" customFormat="1" x14ac:dyDescent="0.25">
      <c r="A5" s="2" t="s">
        <v>224</v>
      </c>
      <c r="B5" s="3" t="s">
        <v>148</v>
      </c>
      <c r="C5" s="6" t="s">
        <v>147</v>
      </c>
      <c r="D5" s="2">
        <f t="shared" si="0"/>
        <v>7</v>
      </c>
      <c r="E5" s="9">
        <f t="shared" si="0"/>
        <v>10000</v>
      </c>
    </row>
    <row r="6" spans="1:5" s="1" customFormat="1" x14ac:dyDescent="0.25">
      <c r="A6" s="2" t="s">
        <v>225</v>
      </c>
      <c r="B6" s="26" t="s">
        <v>37</v>
      </c>
      <c r="C6" s="6" t="s">
        <v>168</v>
      </c>
      <c r="D6" s="2">
        <f t="shared" si="0"/>
        <v>100</v>
      </c>
      <c r="E6" s="9">
        <f t="shared" si="0"/>
        <v>50000</v>
      </c>
    </row>
    <row r="7" spans="1:5" s="1" customFormat="1" x14ac:dyDescent="0.25">
      <c r="A7" s="2" t="s">
        <v>230</v>
      </c>
      <c r="B7" s="26" t="s">
        <v>203</v>
      </c>
      <c r="C7" s="6" t="s">
        <v>168</v>
      </c>
      <c r="D7" s="2">
        <f t="shared" si="0"/>
        <v>0</v>
      </c>
      <c r="E7" s="9">
        <f t="shared" si="0"/>
        <v>30000</v>
      </c>
    </row>
    <row r="8" spans="1:5" s="1" customFormat="1" x14ac:dyDescent="0.25">
      <c r="A8" s="2" t="s">
        <v>380</v>
      </c>
      <c r="B8" s="3" t="s">
        <v>287</v>
      </c>
      <c r="C8" s="6" t="s">
        <v>168</v>
      </c>
      <c r="D8" s="2">
        <f t="shared" si="0"/>
        <v>6</v>
      </c>
      <c r="E8" s="9">
        <f t="shared" si="0"/>
        <v>50000</v>
      </c>
    </row>
    <row r="9" spans="1:5" s="1" customFormat="1" x14ac:dyDescent="0.25">
      <c r="A9" s="2" t="s">
        <v>381</v>
      </c>
      <c r="B9" s="33" t="s">
        <v>267</v>
      </c>
      <c r="C9" s="26" t="s">
        <v>385</v>
      </c>
      <c r="D9" s="35">
        <f t="shared" ref="D9:E11" si="1">SUMIF($B$16:$B$76,$B9,D$16:D$76)</f>
        <v>111</v>
      </c>
      <c r="E9" s="23">
        <f t="shared" si="1"/>
        <v>29970</v>
      </c>
    </row>
    <row r="10" spans="1:5" s="1" customFormat="1" x14ac:dyDescent="0.25">
      <c r="A10" s="2" t="s">
        <v>382</v>
      </c>
      <c r="B10" s="33" t="s">
        <v>266</v>
      </c>
      <c r="C10" s="26" t="s">
        <v>387</v>
      </c>
      <c r="D10" s="35">
        <f t="shared" si="1"/>
        <v>106</v>
      </c>
      <c r="E10" s="23">
        <f t="shared" si="1"/>
        <v>29680</v>
      </c>
    </row>
    <row r="11" spans="1:5" s="1" customFormat="1" x14ac:dyDescent="0.25">
      <c r="A11" s="2" t="s">
        <v>383</v>
      </c>
      <c r="B11" s="33" t="s">
        <v>265</v>
      </c>
      <c r="C11" s="26" t="s">
        <v>389</v>
      </c>
      <c r="D11" s="35">
        <f t="shared" si="1"/>
        <v>110</v>
      </c>
      <c r="E11" s="23">
        <f t="shared" si="1"/>
        <v>27500</v>
      </c>
    </row>
    <row r="12" spans="1:5" s="1" customFormat="1" x14ac:dyDescent="0.25">
      <c r="A12" s="2"/>
      <c r="B12" s="33"/>
      <c r="C12" s="26"/>
      <c r="D12" s="35"/>
      <c r="E12" s="23"/>
    </row>
    <row r="13" spans="1:5" s="1" customFormat="1" x14ac:dyDescent="0.25">
      <c r="A13" s="2"/>
      <c r="B13" s="33"/>
      <c r="C13" s="26"/>
      <c r="D13" s="35"/>
      <c r="E13" s="23"/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SUM(D16:D105)</f>
        <v>454</v>
      </c>
      <c r="E15" s="19">
        <f>SUM(E16:E104)</f>
        <v>277150</v>
      </c>
    </row>
    <row r="16" spans="1:5" x14ac:dyDescent="0.25">
      <c r="A16" s="14" t="s">
        <v>22</v>
      </c>
      <c r="B16" s="15" t="s">
        <v>57</v>
      </c>
      <c r="C16" s="17" t="s">
        <v>196</v>
      </c>
      <c r="D16" s="16">
        <v>8</v>
      </c>
      <c r="E16" s="9">
        <v>25000</v>
      </c>
    </row>
    <row r="17" spans="1:5" x14ac:dyDescent="0.25">
      <c r="A17" s="14" t="s">
        <v>22</v>
      </c>
      <c r="B17" s="3" t="s">
        <v>0</v>
      </c>
      <c r="C17" s="17" t="s">
        <v>198</v>
      </c>
      <c r="D17" s="16">
        <v>6</v>
      </c>
      <c r="E17" s="9">
        <v>25000</v>
      </c>
    </row>
    <row r="18" spans="1:5" x14ac:dyDescent="0.25">
      <c r="A18" s="14" t="s">
        <v>42</v>
      </c>
      <c r="B18" s="26" t="s">
        <v>203</v>
      </c>
      <c r="C18" s="13" t="s">
        <v>204</v>
      </c>
      <c r="D18" s="12">
        <v>0</v>
      </c>
      <c r="E18" s="9">
        <v>30000</v>
      </c>
    </row>
    <row r="19" spans="1:5" x14ac:dyDescent="0.25">
      <c r="A19" s="14" t="s">
        <v>22</v>
      </c>
      <c r="B19" s="3" t="s">
        <v>148</v>
      </c>
      <c r="C19" s="17" t="s">
        <v>164</v>
      </c>
      <c r="D19" s="16">
        <v>7</v>
      </c>
      <c r="E19" s="9">
        <v>10000</v>
      </c>
    </row>
    <row r="20" spans="1:5" x14ac:dyDescent="0.25">
      <c r="A20" s="14" t="s">
        <v>42</v>
      </c>
      <c r="B20" s="26" t="s">
        <v>37</v>
      </c>
      <c r="C20" s="13" t="s">
        <v>179</v>
      </c>
      <c r="D20" s="12">
        <v>20</v>
      </c>
      <c r="E20" s="9">
        <v>10000</v>
      </c>
    </row>
    <row r="21" spans="1:5" x14ac:dyDescent="0.25">
      <c r="A21" s="31" t="s">
        <v>378</v>
      </c>
      <c r="B21" s="33" t="s">
        <v>267</v>
      </c>
      <c r="C21" s="26" t="s">
        <v>384</v>
      </c>
      <c r="D21" s="27">
        <v>111</v>
      </c>
      <c r="E21" s="23">
        <f>270*D21</f>
        <v>29970</v>
      </c>
    </row>
    <row r="22" spans="1:5" s="28" customFormat="1" x14ac:dyDescent="0.25">
      <c r="A22" s="31" t="s">
        <v>378</v>
      </c>
      <c r="B22" s="21" t="s">
        <v>287</v>
      </c>
      <c r="C22" s="26" t="s">
        <v>379</v>
      </c>
      <c r="D22" s="27">
        <v>6</v>
      </c>
      <c r="E22" s="23">
        <v>50000</v>
      </c>
    </row>
    <row r="23" spans="1:5" s="28" customFormat="1" x14ac:dyDescent="0.25">
      <c r="A23" s="14" t="s">
        <v>41</v>
      </c>
      <c r="B23" s="26" t="s">
        <v>37</v>
      </c>
      <c r="C23" s="13" t="s">
        <v>180</v>
      </c>
      <c r="D23" s="12">
        <v>20</v>
      </c>
      <c r="E23" s="9">
        <v>10000</v>
      </c>
    </row>
    <row r="24" spans="1:5" s="28" customFormat="1" x14ac:dyDescent="0.25">
      <c r="A24" s="31" t="s">
        <v>377</v>
      </c>
      <c r="B24" s="33" t="s">
        <v>266</v>
      </c>
      <c r="C24" s="26" t="s">
        <v>386</v>
      </c>
      <c r="D24" s="27">
        <v>106</v>
      </c>
      <c r="E24" s="23">
        <f>280*D24</f>
        <v>29680</v>
      </c>
    </row>
    <row r="25" spans="1:5" s="28" customFormat="1" x14ac:dyDescent="0.25">
      <c r="A25" s="31" t="s">
        <v>376</v>
      </c>
      <c r="B25" s="33" t="s">
        <v>265</v>
      </c>
      <c r="C25" s="26" t="s">
        <v>388</v>
      </c>
      <c r="D25" s="27">
        <v>110</v>
      </c>
      <c r="E25" s="23">
        <f>(250*D25)</f>
        <v>27500</v>
      </c>
    </row>
    <row r="26" spans="1:5" s="28" customFormat="1" x14ac:dyDescent="0.25">
      <c r="A26" s="31" t="s">
        <v>43</v>
      </c>
      <c r="B26" s="26" t="s">
        <v>37</v>
      </c>
      <c r="C26" s="26" t="s">
        <v>217</v>
      </c>
      <c r="D26" s="27">
        <v>20</v>
      </c>
      <c r="E26" s="23">
        <v>10000</v>
      </c>
    </row>
    <row r="27" spans="1:5" s="28" customFormat="1" x14ac:dyDescent="0.25">
      <c r="A27" s="31" t="s">
        <v>45</v>
      </c>
      <c r="B27" s="26" t="s">
        <v>37</v>
      </c>
      <c r="C27" s="26" t="s">
        <v>218</v>
      </c>
      <c r="D27" s="27">
        <v>20</v>
      </c>
      <c r="E27" s="23">
        <v>10000</v>
      </c>
    </row>
    <row r="28" spans="1:5" s="28" customFormat="1" x14ac:dyDescent="0.25">
      <c r="A28" s="31" t="s">
        <v>44</v>
      </c>
      <c r="B28" s="26" t="s">
        <v>37</v>
      </c>
      <c r="C28" s="26" t="s">
        <v>219</v>
      </c>
      <c r="D28" s="27">
        <v>20</v>
      </c>
      <c r="E28" s="23">
        <v>10000</v>
      </c>
    </row>
  </sheetData>
  <sortState ref="A13:E24">
    <sortCondition ref="A13:A24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pane xSplit="1" ySplit="15" topLeftCell="B16" activePane="bottomRight" state="frozen"/>
      <selection pane="topRight" activeCell="B1" sqref="B1"/>
      <selection pane="bottomLeft" activeCell="A12" sqref="A12"/>
      <selection pane="bottomRight" activeCell="C14" sqref="C14"/>
    </sheetView>
  </sheetViews>
  <sheetFormatPr defaultRowHeight="16.5" x14ac:dyDescent="0.25"/>
  <cols>
    <col min="1" max="1" width="9.375" bestFit="1" customWidth="1"/>
    <col min="2" max="2" width="36.125" customWidth="1"/>
    <col min="3" max="3" width="55.875" bestFit="1" customWidth="1"/>
    <col min="4" max="4" width="9.375" bestFit="1" customWidth="1"/>
    <col min="5" max="5" width="10.25" style="1" bestFit="1" customWidth="1"/>
  </cols>
  <sheetData>
    <row r="1" spans="1:5" x14ac:dyDescent="0.25">
      <c r="A1" s="34" t="s">
        <v>425</v>
      </c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s="1" customFormat="1" x14ac:dyDescent="0.25">
      <c r="A3" s="2" t="s">
        <v>222</v>
      </c>
      <c r="B3" s="3" t="s">
        <v>287</v>
      </c>
      <c r="C3" s="6" t="s">
        <v>395</v>
      </c>
      <c r="D3" s="2">
        <f t="shared" ref="D3:E13" si="0">SUMIF($B$16:$B$101,$B3,D$16:D$101)</f>
        <v>6</v>
      </c>
      <c r="E3" s="9">
        <f t="shared" si="0"/>
        <v>30000</v>
      </c>
    </row>
    <row r="4" spans="1:5" s="1" customFormat="1" x14ac:dyDescent="0.25">
      <c r="A4" s="2" t="s">
        <v>223</v>
      </c>
      <c r="B4" s="33" t="s">
        <v>267</v>
      </c>
      <c r="C4" s="6" t="s">
        <v>397</v>
      </c>
      <c r="D4" s="2">
        <f t="shared" si="0"/>
        <v>102</v>
      </c>
      <c r="E4" s="9">
        <f t="shared" si="0"/>
        <v>35700</v>
      </c>
    </row>
    <row r="5" spans="1:5" s="1" customFormat="1" x14ac:dyDescent="0.25">
      <c r="A5" s="2" t="s">
        <v>224</v>
      </c>
      <c r="B5" s="26" t="s">
        <v>37</v>
      </c>
      <c r="C5" s="6" t="s">
        <v>168</v>
      </c>
      <c r="D5" s="2">
        <f t="shared" si="0"/>
        <v>160</v>
      </c>
      <c r="E5" s="9">
        <f t="shared" si="0"/>
        <v>80000</v>
      </c>
    </row>
    <row r="6" spans="1:5" s="1" customFormat="1" x14ac:dyDescent="0.25">
      <c r="A6" s="2" t="s">
        <v>225</v>
      </c>
      <c r="B6" s="33" t="s">
        <v>266</v>
      </c>
      <c r="C6" s="6" t="s">
        <v>399</v>
      </c>
      <c r="D6" s="2">
        <f t="shared" si="0"/>
        <v>104</v>
      </c>
      <c r="E6" s="9">
        <f t="shared" si="0"/>
        <v>36400</v>
      </c>
    </row>
    <row r="7" spans="1:5" s="1" customFormat="1" x14ac:dyDescent="0.25">
      <c r="A7" s="2" t="s">
        <v>226</v>
      </c>
      <c r="B7" s="3" t="s">
        <v>0</v>
      </c>
      <c r="C7" s="6" t="s">
        <v>146</v>
      </c>
      <c r="D7" s="2">
        <f t="shared" si="0"/>
        <v>42</v>
      </c>
      <c r="E7" s="9">
        <f t="shared" si="0"/>
        <v>175000</v>
      </c>
    </row>
    <row r="8" spans="1:5" s="1" customFormat="1" x14ac:dyDescent="0.25">
      <c r="A8" s="2" t="s">
        <v>227</v>
      </c>
      <c r="B8" s="15" t="s">
        <v>57</v>
      </c>
      <c r="C8" s="6" t="s">
        <v>146</v>
      </c>
      <c r="D8" s="2">
        <f t="shared" si="0"/>
        <v>56</v>
      </c>
      <c r="E8" s="9">
        <f t="shared" si="0"/>
        <v>175000</v>
      </c>
    </row>
    <row r="9" spans="1:5" s="1" customFormat="1" x14ac:dyDescent="0.25">
      <c r="A9" s="2" t="s">
        <v>228</v>
      </c>
      <c r="B9" s="3" t="s">
        <v>148</v>
      </c>
      <c r="C9" s="6" t="s">
        <v>147</v>
      </c>
      <c r="D9" s="2">
        <f t="shared" si="0"/>
        <v>55</v>
      </c>
      <c r="E9" s="9">
        <f t="shared" si="0"/>
        <v>65000</v>
      </c>
    </row>
    <row r="10" spans="1:5" s="1" customFormat="1" x14ac:dyDescent="0.25">
      <c r="A10" s="2" t="s">
        <v>382</v>
      </c>
      <c r="B10" s="3" t="s">
        <v>149</v>
      </c>
      <c r="C10" s="6" t="s">
        <v>147</v>
      </c>
      <c r="D10" s="2">
        <f t="shared" si="0"/>
        <v>50</v>
      </c>
      <c r="E10" s="9">
        <f t="shared" si="0"/>
        <v>225000</v>
      </c>
    </row>
    <row r="11" spans="1:5" s="1" customFormat="1" x14ac:dyDescent="0.25">
      <c r="A11" s="2" t="s">
        <v>383</v>
      </c>
      <c r="B11" s="3" t="s">
        <v>126</v>
      </c>
      <c r="C11" s="6" t="s">
        <v>145</v>
      </c>
      <c r="D11" s="2">
        <f t="shared" si="0"/>
        <v>5</v>
      </c>
      <c r="E11" s="9">
        <f t="shared" si="0"/>
        <v>34180</v>
      </c>
    </row>
    <row r="12" spans="1:5" s="1" customFormat="1" x14ac:dyDescent="0.25">
      <c r="A12" s="2" t="s">
        <v>402</v>
      </c>
      <c r="B12" s="17" t="s">
        <v>39</v>
      </c>
      <c r="C12" s="17" t="s">
        <v>167</v>
      </c>
      <c r="D12" s="2">
        <f t="shared" si="0"/>
        <v>13</v>
      </c>
      <c r="E12" s="9">
        <f t="shared" si="0"/>
        <v>135820</v>
      </c>
    </row>
    <row r="13" spans="1:5" s="1" customFormat="1" x14ac:dyDescent="0.25">
      <c r="A13" s="2" t="s">
        <v>403</v>
      </c>
      <c r="B13" s="33" t="s">
        <v>265</v>
      </c>
      <c r="C13" s="6" t="s">
        <v>401</v>
      </c>
      <c r="D13" s="2">
        <f t="shared" si="0"/>
        <v>102</v>
      </c>
      <c r="E13" s="9">
        <f t="shared" si="0"/>
        <v>48552</v>
      </c>
    </row>
    <row r="14" spans="1:5" s="1" customFormat="1" x14ac:dyDescent="0.25">
      <c r="A14" s="2"/>
      <c r="B14" s="3"/>
      <c r="C14" s="6"/>
      <c r="D14" s="2"/>
      <c r="E14" s="9"/>
    </row>
    <row r="15" spans="1:5" x14ac:dyDescent="0.25">
      <c r="A15" s="38" t="s">
        <v>264</v>
      </c>
      <c r="B15" s="39"/>
      <c r="C15" s="40"/>
      <c r="D15" s="19">
        <f>SUM(D16:D105)</f>
        <v>695</v>
      </c>
      <c r="E15" s="19">
        <f>SUM(E16:E104)</f>
        <v>1040652</v>
      </c>
    </row>
    <row r="16" spans="1:5" x14ac:dyDescent="0.25">
      <c r="A16" s="31" t="s">
        <v>390</v>
      </c>
      <c r="B16" s="33" t="s">
        <v>267</v>
      </c>
      <c r="C16" s="26" t="s">
        <v>396</v>
      </c>
      <c r="D16" s="27">
        <v>102</v>
      </c>
      <c r="E16" s="23">
        <f>350*D16</f>
        <v>35700</v>
      </c>
    </row>
    <row r="17" spans="1:5" x14ac:dyDescent="0.25">
      <c r="A17" s="31" t="s">
        <v>390</v>
      </c>
      <c r="B17" s="21" t="s">
        <v>287</v>
      </c>
      <c r="C17" s="26" t="s">
        <v>394</v>
      </c>
      <c r="D17" s="27">
        <v>6</v>
      </c>
      <c r="E17" s="23">
        <v>30000</v>
      </c>
    </row>
    <row r="18" spans="1:5" x14ac:dyDescent="0.25">
      <c r="A18" s="14" t="s">
        <v>33</v>
      </c>
      <c r="B18" s="26" t="s">
        <v>37</v>
      </c>
      <c r="C18" s="13" t="s">
        <v>171</v>
      </c>
      <c r="D18" s="12">
        <v>20</v>
      </c>
      <c r="E18" s="9">
        <v>10000</v>
      </c>
    </row>
    <row r="19" spans="1:5" x14ac:dyDescent="0.25">
      <c r="A19" s="31" t="s">
        <v>393</v>
      </c>
      <c r="B19" s="33" t="s">
        <v>391</v>
      </c>
      <c r="C19" s="26" t="s">
        <v>398</v>
      </c>
      <c r="D19" s="27">
        <v>104</v>
      </c>
      <c r="E19" s="23">
        <f>350*D19</f>
        <v>36400</v>
      </c>
    </row>
    <row r="20" spans="1:5" x14ac:dyDescent="0.25">
      <c r="A20" s="14" t="s">
        <v>191</v>
      </c>
      <c r="B20" s="15" t="s">
        <v>57</v>
      </c>
      <c r="C20" s="17" t="s">
        <v>197</v>
      </c>
      <c r="D20" s="16">
        <v>8</v>
      </c>
      <c r="E20" s="9">
        <v>25000</v>
      </c>
    </row>
    <row r="21" spans="1:5" x14ac:dyDescent="0.25">
      <c r="A21" s="14" t="s">
        <v>32</v>
      </c>
      <c r="B21" s="3" t="s">
        <v>0</v>
      </c>
      <c r="C21" s="17" t="s">
        <v>66</v>
      </c>
      <c r="D21" s="16">
        <v>6</v>
      </c>
      <c r="E21" s="9">
        <v>25000</v>
      </c>
    </row>
    <row r="22" spans="1:5" x14ac:dyDescent="0.25">
      <c r="A22" s="14" t="s">
        <v>31</v>
      </c>
      <c r="B22" s="26" t="s">
        <v>37</v>
      </c>
      <c r="C22" s="13" t="s">
        <v>172</v>
      </c>
      <c r="D22" s="12">
        <v>20</v>
      </c>
      <c r="E22" s="9">
        <v>10000</v>
      </c>
    </row>
    <row r="23" spans="1:5" x14ac:dyDescent="0.25">
      <c r="A23" s="14" t="s">
        <v>32</v>
      </c>
      <c r="B23" s="3" t="s">
        <v>148</v>
      </c>
      <c r="C23" s="17" t="s">
        <v>120</v>
      </c>
      <c r="D23" s="16">
        <v>9</v>
      </c>
      <c r="E23" s="9">
        <v>10000</v>
      </c>
    </row>
    <row r="24" spans="1:5" x14ac:dyDescent="0.25">
      <c r="A24" s="14" t="s">
        <v>58</v>
      </c>
      <c r="B24" s="15" t="s">
        <v>57</v>
      </c>
      <c r="C24" s="17" t="s">
        <v>67</v>
      </c>
      <c r="D24" s="16">
        <v>8</v>
      </c>
      <c r="E24" s="9">
        <v>25000</v>
      </c>
    </row>
    <row r="25" spans="1:5" x14ac:dyDescent="0.25">
      <c r="A25" s="10" t="s">
        <v>34</v>
      </c>
      <c r="B25" s="3" t="s">
        <v>0</v>
      </c>
      <c r="C25" s="17" t="s">
        <v>65</v>
      </c>
      <c r="D25" s="16">
        <v>6</v>
      </c>
      <c r="E25" s="9">
        <v>25000</v>
      </c>
    </row>
    <row r="26" spans="1:5" s="1" customFormat="1" x14ac:dyDescent="0.25">
      <c r="A26" s="36" t="s">
        <v>34</v>
      </c>
      <c r="B26" s="26" t="s">
        <v>37</v>
      </c>
      <c r="C26" s="13" t="s">
        <v>173</v>
      </c>
      <c r="D26" s="12">
        <v>20</v>
      </c>
      <c r="E26" s="9">
        <v>10000</v>
      </c>
    </row>
    <row r="27" spans="1:5" x14ac:dyDescent="0.25">
      <c r="A27" s="10" t="s">
        <v>34</v>
      </c>
      <c r="B27" s="3" t="s">
        <v>148</v>
      </c>
      <c r="C27" s="18" t="s">
        <v>156</v>
      </c>
      <c r="D27" s="11">
        <v>9</v>
      </c>
      <c r="E27" s="9">
        <v>10000</v>
      </c>
    </row>
    <row r="28" spans="1:5" x14ac:dyDescent="0.25">
      <c r="A28" s="14" t="s">
        <v>59</v>
      </c>
      <c r="B28" s="15" t="s">
        <v>57</v>
      </c>
      <c r="C28" s="17" t="s">
        <v>62</v>
      </c>
      <c r="D28" s="16">
        <v>8</v>
      </c>
      <c r="E28" s="9">
        <v>25000</v>
      </c>
    </row>
    <row r="29" spans="1:5" x14ac:dyDescent="0.25">
      <c r="A29" s="14" t="s">
        <v>30</v>
      </c>
      <c r="B29" s="3" t="s">
        <v>0</v>
      </c>
      <c r="C29" s="17" t="s">
        <v>64</v>
      </c>
      <c r="D29" s="16">
        <v>6</v>
      </c>
      <c r="E29" s="9">
        <v>25000</v>
      </c>
    </row>
    <row r="30" spans="1:5" x14ac:dyDescent="0.25">
      <c r="A30" s="14" t="s">
        <v>30</v>
      </c>
      <c r="B30" s="26" t="s">
        <v>37</v>
      </c>
      <c r="C30" s="13" t="s">
        <v>174</v>
      </c>
      <c r="D30" s="12">
        <v>20</v>
      </c>
      <c r="E30" s="9">
        <v>10000</v>
      </c>
    </row>
    <row r="31" spans="1:5" x14ac:dyDescent="0.25">
      <c r="A31" s="14" t="s">
        <v>30</v>
      </c>
      <c r="B31" s="3" t="s">
        <v>148</v>
      </c>
      <c r="C31" s="17" t="s">
        <v>157</v>
      </c>
      <c r="D31" s="16">
        <v>8</v>
      </c>
      <c r="E31" s="9">
        <v>10000</v>
      </c>
    </row>
    <row r="32" spans="1:5" x14ac:dyDescent="0.25">
      <c r="A32" s="14" t="s">
        <v>60</v>
      </c>
      <c r="B32" s="15" t="s">
        <v>57</v>
      </c>
      <c r="C32" s="17" t="s">
        <v>68</v>
      </c>
      <c r="D32" s="16">
        <v>8</v>
      </c>
      <c r="E32" s="9">
        <v>25000</v>
      </c>
    </row>
    <row r="33" spans="1:5" x14ac:dyDescent="0.25">
      <c r="A33" s="14" t="s">
        <v>28</v>
      </c>
      <c r="B33" s="3" t="s">
        <v>0</v>
      </c>
      <c r="C33" s="17" t="s">
        <v>63</v>
      </c>
      <c r="D33" s="16">
        <v>6</v>
      </c>
      <c r="E33" s="9">
        <v>25000</v>
      </c>
    </row>
    <row r="34" spans="1:5" s="28" customFormat="1" x14ac:dyDescent="0.25">
      <c r="A34" s="14" t="s">
        <v>29</v>
      </c>
      <c r="B34" s="26" t="s">
        <v>37</v>
      </c>
      <c r="C34" s="13" t="s">
        <v>175</v>
      </c>
      <c r="D34" s="12">
        <v>20</v>
      </c>
      <c r="E34" s="9">
        <v>10000</v>
      </c>
    </row>
    <row r="35" spans="1:5" s="28" customFormat="1" x14ac:dyDescent="0.25">
      <c r="A35" s="7" t="s">
        <v>159</v>
      </c>
      <c r="B35" s="3" t="s">
        <v>149</v>
      </c>
      <c r="C35" s="3" t="s">
        <v>160</v>
      </c>
      <c r="D35" s="4">
        <v>50</v>
      </c>
      <c r="E35" s="9">
        <v>225000</v>
      </c>
    </row>
    <row r="36" spans="1:5" s="28" customFormat="1" x14ac:dyDescent="0.25">
      <c r="A36" s="14" t="s">
        <v>29</v>
      </c>
      <c r="B36" s="3" t="s">
        <v>148</v>
      </c>
      <c r="C36" s="17" t="s">
        <v>158</v>
      </c>
      <c r="D36" s="16">
        <v>8</v>
      </c>
      <c r="E36" s="9">
        <v>10000</v>
      </c>
    </row>
    <row r="37" spans="1:5" s="28" customFormat="1" x14ac:dyDescent="0.25">
      <c r="A37" s="20" t="s">
        <v>38</v>
      </c>
      <c r="B37" s="17" t="s">
        <v>39</v>
      </c>
      <c r="C37" s="17" t="s">
        <v>40</v>
      </c>
      <c r="D37" s="16">
        <v>13</v>
      </c>
      <c r="E37" s="9">
        <v>135820</v>
      </c>
    </row>
    <row r="38" spans="1:5" x14ac:dyDescent="0.25">
      <c r="A38" s="14" t="s">
        <v>61</v>
      </c>
      <c r="B38" s="15" t="s">
        <v>57</v>
      </c>
      <c r="C38" s="17" t="s">
        <v>193</v>
      </c>
      <c r="D38" s="16">
        <v>8</v>
      </c>
      <c r="E38" s="9">
        <v>25000</v>
      </c>
    </row>
    <row r="39" spans="1:5" x14ac:dyDescent="0.25">
      <c r="A39" s="14" t="s">
        <v>27</v>
      </c>
      <c r="B39" s="3" t="s">
        <v>0</v>
      </c>
      <c r="C39" s="17" t="s">
        <v>201</v>
      </c>
      <c r="D39" s="16">
        <v>6</v>
      </c>
      <c r="E39" s="9">
        <v>25000</v>
      </c>
    </row>
    <row r="40" spans="1:5" x14ac:dyDescent="0.25">
      <c r="A40" s="14" t="s">
        <v>26</v>
      </c>
      <c r="B40" s="26" t="s">
        <v>37</v>
      </c>
      <c r="C40" s="13" t="s">
        <v>176</v>
      </c>
      <c r="D40" s="12">
        <v>20</v>
      </c>
      <c r="E40" s="9">
        <v>10000</v>
      </c>
    </row>
    <row r="41" spans="1:5" x14ac:dyDescent="0.25">
      <c r="A41" s="14" t="s">
        <v>27</v>
      </c>
      <c r="B41" s="3" t="s">
        <v>148</v>
      </c>
      <c r="C41" s="17" t="s">
        <v>161</v>
      </c>
      <c r="D41" s="16">
        <v>8</v>
      </c>
      <c r="E41" s="9">
        <v>9000</v>
      </c>
    </row>
    <row r="42" spans="1:5" x14ac:dyDescent="0.25">
      <c r="A42" s="31" t="s">
        <v>392</v>
      </c>
      <c r="B42" s="33" t="s">
        <v>265</v>
      </c>
      <c r="C42" s="26" t="s">
        <v>400</v>
      </c>
      <c r="D42" s="27">
        <v>102</v>
      </c>
      <c r="E42" s="23">
        <f>476*D42</f>
        <v>48552</v>
      </c>
    </row>
    <row r="43" spans="1:5" x14ac:dyDescent="0.25">
      <c r="A43" s="14" t="s">
        <v>192</v>
      </c>
      <c r="B43" s="15" t="s">
        <v>57</v>
      </c>
      <c r="C43" s="17" t="s">
        <v>194</v>
      </c>
      <c r="D43" s="16">
        <v>8</v>
      </c>
      <c r="E43" s="9">
        <v>25000</v>
      </c>
    </row>
    <row r="44" spans="1:5" x14ac:dyDescent="0.25">
      <c r="A44" s="14" t="s">
        <v>190</v>
      </c>
      <c r="B44" s="3" t="s">
        <v>0</v>
      </c>
      <c r="C44" s="17" t="s">
        <v>200</v>
      </c>
      <c r="D44" s="16">
        <v>6</v>
      </c>
      <c r="E44" s="9">
        <v>25000</v>
      </c>
    </row>
    <row r="45" spans="1:5" x14ac:dyDescent="0.25">
      <c r="A45" s="14" t="s">
        <v>24</v>
      </c>
      <c r="B45" s="26" t="s">
        <v>37</v>
      </c>
      <c r="C45" s="13" t="s">
        <v>177</v>
      </c>
      <c r="D45" s="12">
        <v>20</v>
      </c>
      <c r="E45" s="9">
        <v>10000</v>
      </c>
    </row>
    <row r="46" spans="1:5" x14ac:dyDescent="0.25">
      <c r="A46" s="14" t="s">
        <v>25</v>
      </c>
      <c r="B46" s="3" t="s">
        <v>148</v>
      </c>
      <c r="C46" s="17" t="s">
        <v>162</v>
      </c>
      <c r="D46" s="16">
        <v>7</v>
      </c>
      <c r="E46" s="9">
        <v>8000</v>
      </c>
    </row>
    <row r="47" spans="1:5" x14ac:dyDescent="0.25">
      <c r="A47" s="20" t="s">
        <v>36</v>
      </c>
      <c r="B47" s="3" t="s">
        <v>126</v>
      </c>
      <c r="C47" s="25" t="s">
        <v>165</v>
      </c>
      <c r="D47" s="22">
        <v>4</v>
      </c>
      <c r="E47" s="23">
        <v>10680</v>
      </c>
    </row>
    <row r="48" spans="1:5" x14ac:dyDescent="0.25">
      <c r="A48" s="20" t="s">
        <v>36</v>
      </c>
      <c r="B48" s="3" t="s">
        <v>126</v>
      </c>
      <c r="C48" s="25" t="s">
        <v>166</v>
      </c>
      <c r="D48" s="22">
        <v>1</v>
      </c>
      <c r="E48" s="23">
        <v>23500</v>
      </c>
    </row>
    <row r="49" spans="1:5" x14ac:dyDescent="0.25">
      <c r="A49" s="14" t="s">
        <v>23</v>
      </c>
      <c r="B49" s="3" t="s">
        <v>0</v>
      </c>
      <c r="C49" s="17" t="s">
        <v>199</v>
      </c>
      <c r="D49" s="16">
        <v>6</v>
      </c>
      <c r="E49" s="9">
        <v>25000</v>
      </c>
    </row>
    <row r="50" spans="1:5" x14ac:dyDescent="0.25">
      <c r="A50" s="14" t="s">
        <v>23</v>
      </c>
      <c r="B50" s="26" t="s">
        <v>37</v>
      </c>
      <c r="C50" s="13" t="s">
        <v>178</v>
      </c>
      <c r="D50" s="12">
        <v>20</v>
      </c>
      <c r="E50" s="9">
        <v>10000</v>
      </c>
    </row>
    <row r="51" spans="1:5" x14ac:dyDescent="0.25">
      <c r="A51" s="14" t="s">
        <v>23</v>
      </c>
      <c r="B51" s="3" t="s">
        <v>148</v>
      </c>
      <c r="C51" s="17" t="s">
        <v>163</v>
      </c>
      <c r="D51" s="16">
        <v>6</v>
      </c>
      <c r="E51" s="9">
        <v>8000</v>
      </c>
    </row>
    <row r="52" spans="1:5" x14ac:dyDescent="0.25">
      <c r="A52" s="14" t="s">
        <v>23</v>
      </c>
      <c r="B52" s="15" t="s">
        <v>57</v>
      </c>
      <c r="C52" s="17" t="s">
        <v>195</v>
      </c>
      <c r="D52" s="16">
        <v>8</v>
      </c>
      <c r="E52" s="9">
        <v>25000</v>
      </c>
    </row>
  </sheetData>
  <sortState ref="A4:E13">
    <sortCondition ref="A4:A13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5" topLeftCell="B16" activePane="bottomRight" state="frozen"/>
      <selection pane="topRight" activeCell="B1" sqref="B1"/>
      <selection pane="bottomLeft" activeCell="A3" sqref="A3"/>
      <selection pane="bottomRight" activeCell="B12" sqref="B12"/>
    </sheetView>
  </sheetViews>
  <sheetFormatPr defaultRowHeight="16.5" x14ac:dyDescent="0.25"/>
  <cols>
    <col min="1" max="1" width="9.375" style="1" bestFit="1" customWidth="1"/>
    <col min="2" max="2" width="40.375" style="1" customWidth="1"/>
    <col min="3" max="3" width="65.625" style="1" customWidth="1"/>
    <col min="4" max="4" width="8.5" style="1" bestFit="1" customWidth="1"/>
    <col min="5" max="5" width="10.25" style="1" bestFit="1" customWidth="1"/>
    <col min="6" max="16384" width="9" style="1"/>
  </cols>
  <sheetData>
    <row r="1" spans="1:5" customFormat="1" x14ac:dyDescent="0.25">
      <c r="A1" s="34" t="s">
        <v>426</v>
      </c>
      <c r="E1" s="1"/>
    </row>
    <row r="2" spans="1:5" x14ac:dyDescent="0.25">
      <c r="A2" s="32"/>
      <c r="B2" s="12" t="s">
        <v>416</v>
      </c>
      <c r="C2" s="12" t="s">
        <v>417</v>
      </c>
      <c r="D2" s="12" t="s">
        <v>263</v>
      </c>
      <c r="E2" s="2" t="s">
        <v>21</v>
      </c>
    </row>
    <row r="3" spans="1:5" x14ac:dyDescent="0.25">
      <c r="A3" s="2" t="s">
        <v>222</v>
      </c>
      <c r="B3" s="3" t="s">
        <v>0</v>
      </c>
      <c r="C3" s="6" t="s">
        <v>404</v>
      </c>
      <c r="D3" s="2">
        <f t="shared" ref="D3:E9" si="0">SUMIF($B$16:$B$124,$B3,D$16:D$124)</f>
        <v>85</v>
      </c>
      <c r="E3" s="9">
        <f t="shared" si="0"/>
        <v>280000</v>
      </c>
    </row>
    <row r="4" spans="1:5" x14ac:dyDescent="0.25">
      <c r="A4" s="2" t="s">
        <v>223</v>
      </c>
      <c r="B4" s="3" t="s">
        <v>102</v>
      </c>
      <c r="C4" s="6" t="s">
        <v>146</v>
      </c>
      <c r="D4" s="2">
        <f t="shared" si="0"/>
        <v>92</v>
      </c>
      <c r="E4" s="9">
        <f t="shared" si="0"/>
        <v>200000</v>
      </c>
    </row>
    <row r="5" spans="1:5" x14ac:dyDescent="0.25">
      <c r="A5" s="2" t="s">
        <v>224</v>
      </c>
      <c r="B5" s="3" t="s">
        <v>148</v>
      </c>
      <c r="C5" s="6" t="s">
        <v>147</v>
      </c>
      <c r="D5" s="2">
        <f t="shared" si="0"/>
        <v>226</v>
      </c>
      <c r="E5" s="9">
        <f t="shared" si="0"/>
        <v>316500</v>
      </c>
    </row>
    <row r="6" spans="1:5" x14ac:dyDescent="0.25">
      <c r="A6" s="2" t="s">
        <v>225</v>
      </c>
      <c r="B6" s="3" t="s">
        <v>149</v>
      </c>
      <c r="C6" s="6" t="s">
        <v>147</v>
      </c>
      <c r="D6" s="2">
        <f t="shared" si="0"/>
        <v>62</v>
      </c>
      <c r="E6" s="9">
        <f t="shared" si="0"/>
        <v>283500</v>
      </c>
    </row>
    <row r="7" spans="1:5" x14ac:dyDescent="0.25">
      <c r="A7" s="2" t="s">
        <v>226</v>
      </c>
      <c r="B7" s="3" t="s">
        <v>126</v>
      </c>
      <c r="C7" s="6" t="s">
        <v>145</v>
      </c>
      <c r="D7" s="2">
        <f t="shared" si="0"/>
        <v>50</v>
      </c>
      <c r="E7" s="9">
        <f t="shared" si="0"/>
        <v>290000</v>
      </c>
    </row>
    <row r="8" spans="1:5" x14ac:dyDescent="0.25">
      <c r="A8" s="2" t="s">
        <v>227</v>
      </c>
      <c r="B8" s="3" t="s">
        <v>153</v>
      </c>
      <c r="C8" s="30" t="s">
        <v>154</v>
      </c>
      <c r="D8" s="2">
        <f t="shared" si="0"/>
        <v>5</v>
      </c>
      <c r="E8" s="9">
        <f t="shared" si="0"/>
        <v>10000</v>
      </c>
    </row>
    <row r="9" spans="1:5" x14ac:dyDescent="0.25">
      <c r="A9" s="2" t="s">
        <v>407</v>
      </c>
      <c r="B9" s="33" t="s">
        <v>265</v>
      </c>
      <c r="C9" s="6" t="s">
        <v>408</v>
      </c>
      <c r="D9" s="2">
        <f t="shared" si="0"/>
        <v>104</v>
      </c>
      <c r="E9" s="9">
        <f t="shared" si="0"/>
        <v>39520</v>
      </c>
    </row>
    <row r="10" spans="1:5" x14ac:dyDescent="0.25">
      <c r="A10" s="2"/>
      <c r="B10" s="3"/>
      <c r="C10" s="30"/>
      <c r="D10" s="2"/>
      <c r="E10" s="9"/>
    </row>
    <row r="11" spans="1:5" x14ac:dyDescent="0.25">
      <c r="A11" s="2"/>
      <c r="B11" s="3"/>
      <c r="C11" s="30"/>
      <c r="D11" s="2"/>
      <c r="E11" s="9"/>
    </row>
    <row r="12" spans="1:5" x14ac:dyDescent="0.25">
      <c r="A12" s="2"/>
      <c r="B12" s="3"/>
      <c r="C12" s="30"/>
      <c r="D12" s="2"/>
      <c r="E12" s="9"/>
    </row>
    <row r="13" spans="1:5" x14ac:dyDescent="0.25">
      <c r="A13" s="2"/>
      <c r="B13" s="3"/>
      <c r="C13" s="6"/>
      <c r="D13" s="2"/>
      <c r="E13" s="9"/>
    </row>
    <row r="14" spans="1:5" x14ac:dyDescent="0.25">
      <c r="A14" s="2"/>
      <c r="B14" s="3"/>
      <c r="C14" s="6"/>
      <c r="D14" s="2"/>
      <c r="E14" s="9"/>
    </row>
    <row r="15" spans="1:5" customFormat="1" x14ac:dyDescent="0.25">
      <c r="A15" s="38" t="s">
        <v>264</v>
      </c>
      <c r="B15" s="39"/>
      <c r="C15" s="40"/>
      <c r="D15" s="19">
        <f>SUM(D16:D102)</f>
        <v>624</v>
      </c>
      <c r="E15" s="19">
        <f>SUM(E16:E101)</f>
        <v>1419520</v>
      </c>
    </row>
    <row r="16" spans="1:5" x14ac:dyDescent="0.25">
      <c r="A16" s="8" t="s">
        <v>3</v>
      </c>
      <c r="B16" s="3" t="s">
        <v>0</v>
      </c>
      <c r="C16" s="3" t="s">
        <v>69</v>
      </c>
      <c r="D16" s="4">
        <v>9</v>
      </c>
      <c r="E16" s="9">
        <v>20000</v>
      </c>
    </row>
    <row r="17" spans="1:5" x14ac:dyDescent="0.25">
      <c r="A17" s="8" t="s">
        <v>3</v>
      </c>
      <c r="B17" s="3" t="s">
        <v>102</v>
      </c>
      <c r="C17" s="3" t="s">
        <v>78</v>
      </c>
      <c r="D17" s="4">
        <v>10</v>
      </c>
      <c r="E17" s="9">
        <v>20000</v>
      </c>
    </row>
    <row r="18" spans="1:5" x14ac:dyDescent="0.25">
      <c r="A18" s="8" t="s">
        <v>3</v>
      </c>
      <c r="B18" s="3" t="s">
        <v>150</v>
      </c>
      <c r="C18" s="3" t="s">
        <v>104</v>
      </c>
      <c r="D18" s="4">
        <v>15</v>
      </c>
      <c r="E18" s="23">
        <v>18500</v>
      </c>
    </row>
    <row r="19" spans="1:5" x14ac:dyDescent="0.25">
      <c r="A19" s="8" t="s">
        <v>3</v>
      </c>
      <c r="B19" s="3" t="s">
        <v>151</v>
      </c>
      <c r="C19" s="3" t="s">
        <v>108</v>
      </c>
      <c r="D19" s="4">
        <v>7</v>
      </c>
      <c r="E19" s="23">
        <v>31500</v>
      </c>
    </row>
    <row r="20" spans="1:5" x14ac:dyDescent="0.25">
      <c r="A20" s="8" t="s">
        <v>3</v>
      </c>
      <c r="B20" s="3" t="s">
        <v>126</v>
      </c>
      <c r="C20" s="21" t="s">
        <v>132</v>
      </c>
      <c r="D20" s="22">
        <v>2</v>
      </c>
      <c r="E20" s="23">
        <v>4685</v>
      </c>
    </row>
    <row r="21" spans="1:5" x14ac:dyDescent="0.25">
      <c r="A21" s="8" t="s">
        <v>3</v>
      </c>
      <c r="B21" s="3" t="s">
        <v>126</v>
      </c>
      <c r="C21" s="21" t="s">
        <v>133</v>
      </c>
      <c r="D21" s="22">
        <v>1</v>
      </c>
      <c r="E21" s="23">
        <v>7906</v>
      </c>
    </row>
    <row r="22" spans="1:5" x14ac:dyDescent="0.25">
      <c r="A22" s="8" t="s">
        <v>3</v>
      </c>
      <c r="B22" s="3" t="s">
        <v>126</v>
      </c>
      <c r="C22" s="21" t="s">
        <v>134</v>
      </c>
      <c r="D22" s="22">
        <v>4</v>
      </c>
      <c r="E22" s="23">
        <v>31429</v>
      </c>
    </row>
    <row r="23" spans="1:5" x14ac:dyDescent="0.25">
      <c r="A23" s="8" t="s">
        <v>3</v>
      </c>
      <c r="B23" s="3" t="s">
        <v>126</v>
      </c>
      <c r="C23" s="21" t="s">
        <v>135</v>
      </c>
      <c r="D23" s="22">
        <v>5</v>
      </c>
      <c r="E23" s="23">
        <v>30000</v>
      </c>
    </row>
    <row r="24" spans="1:5" x14ac:dyDescent="0.25">
      <c r="A24" s="8" t="s">
        <v>3</v>
      </c>
      <c r="B24" s="3" t="s">
        <v>126</v>
      </c>
      <c r="C24" s="3" t="s">
        <v>136</v>
      </c>
      <c r="D24" s="4">
        <v>2</v>
      </c>
      <c r="E24" s="9">
        <v>10430</v>
      </c>
    </row>
    <row r="25" spans="1:5" x14ac:dyDescent="0.25">
      <c r="A25" s="8" t="s">
        <v>3</v>
      </c>
      <c r="B25" s="3" t="s">
        <v>126</v>
      </c>
      <c r="C25" s="3" t="s">
        <v>137</v>
      </c>
      <c r="D25" s="4">
        <v>1</v>
      </c>
      <c r="E25" s="23">
        <v>5000</v>
      </c>
    </row>
    <row r="26" spans="1:5" x14ac:dyDescent="0.25">
      <c r="A26" s="7" t="s">
        <v>3</v>
      </c>
      <c r="B26" s="3" t="s">
        <v>126</v>
      </c>
      <c r="C26" s="3" t="s">
        <v>138</v>
      </c>
      <c r="D26" s="4">
        <v>1</v>
      </c>
      <c r="E26" s="23">
        <v>5550</v>
      </c>
    </row>
    <row r="27" spans="1:5" x14ac:dyDescent="0.25">
      <c r="A27" s="7" t="s">
        <v>3</v>
      </c>
      <c r="B27" s="3" t="s">
        <v>126</v>
      </c>
      <c r="C27" s="3" t="s">
        <v>139</v>
      </c>
      <c r="D27" s="4">
        <v>1</v>
      </c>
      <c r="E27" s="23">
        <v>5000</v>
      </c>
    </row>
    <row r="28" spans="1:5" x14ac:dyDescent="0.25">
      <c r="A28" s="8" t="s">
        <v>2</v>
      </c>
      <c r="B28" s="3" t="s">
        <v>0</v>
      </c>
      <c r="C28" s="29" t="s">
        <v>93</v>
      </c>
      <c r="D28" s="4">
        <v>9</v>
      </c>
      <c r="E28" s="9">
        <v>20000</v>
      </c>
    </row>
    <row r="29" spans="1:5" x14ac:dyDescent="0.25">
      <c r="A29" s="8" t="s">
        <v>46</v>
      </c>
      <c r="B29" s="3" t="s">
        <v>102</v>
      </c>
      <c r="C29" s="3" t="s">
        <v>77</v>
      </c>
      <c r="D29" s="4">
        <v>10</v>
      </c>
      <c r="E29" s="9">
        <v>20000</v>
      </c>
    </row>
    <row r="30" spans="1:5" x14ac:dyDescent="0.25">
      <c r="A30" s="8" t="s">
        <v>2</v>
      </c>
      <c r="B30" s="3" t="s">
        <v>150</v>
      </c>
      <c r="C30" s="3" t="s">
        <v>103</v>
      </c>
      <c r="D30" s="4">
        <v>33</v>
      </c>
      <c r="E30" s="23">
        <v>50000</v>
      </c>
    </row>
    <row r="31" spans="1:5" x14ac:dyDescent="0.25">
      <c r="A31" s="8" t="s">
        <v>1</v>
      </c>
      <c r="B31" s="3" t="s">
        <v>150</v>
      </c>
      <c r="C31" s="3" t="s">
        <v>117</v>
      </c>
      <c r="D31" s="4">
        <v>18</v>
      </c>
      <c r="E31" s="9">
        <v>23000</v>
      </c>
    </row>
    <row r="32" spans="1:5" x14ac:dyDescent="0.25">
      <c r="A32" s="8" t="s">
        <v>1</v>
      </c>
      <c r="B32" s="3" t="s">
        <v>151</v>
      </c>
      <c r="C32" s="3" t="s">
        <v>119</v>
      </c>
      <c r="D32" s="4">
        <v>5</v>
      </c>
      <c r="E32" s="9">
        <v>27000</v>
      </c>
    </row>
    <row r="33" spans="1:5" x14ac:dyDescent="0.25">
      <c r="A33" s="8" t="s">
        <v>124</v>
      </c>
      <c r="B33" s="3" t="s">
        <v>150</v>
      </c>
      <c r="C33" s="3" t="s">
        <v>125</v>
      </c>
      <c r="D33" s="4">
        <v>34</v>
      </c>
      <c r="E33" s="9">
        <v>50000</v>
      </c>
    </row>
    <row r="34" spans="1:5" x14ac:dyDescent="0.25">
      <c r="A34" s="8" t="s">
        <v>12</v>
      </c>
      <c r="B34" s="3" t="s">
        <v>0</v>
      </c>
      <c r="C34" s="3" t="s">
        <v>93</v>
      </c>
      <c r="D34" s="4">
        <v>10</v>
      </c>
      <c r="E34" s="9">
        <v>30000</v>
      </c>
    </row>
    <row r="35" spans="1:5" x14ac:dyDescent="0.25">
      <c r="A35" s="7" t="s">
        <v>12</v>
      </c>
      <c r="B35" s="3" t="s">
        <v>102</v>
      </c>
      <c r="C35" s="3" t="s">
        <v>101</v>
      </c>
      <c r="D35" s="4">
        <v>10</v>
      </c>
      <c r="E35" s="9">
        <v>20000</v>
      </c>
    </row>
    <row r="36" spans="1:5" x14ac:dyDescent="0.25">
      <c r="A36" s="8" t="s">
        <v>12</v>
      </c>
      <c r="B36" s="3" t="s">
        <v>148</v>
      </c>
      <c r="C36" s="3" t="s">
        <v>116</v>
      </c>
      <c r="D36" s="4">
        <v>18</v>
      </c>
      <c r="E36" s="9">
        <v>21000</v>
      </c>
    </row>
    <row r="37" spans="1:5" s="24" customFormat="1" x14ac:dyDescent="0.25">
      <c r="A37" s="7" t="s">
        <v>14</v>
      </c>
      <c r="B37" s="3" t="s">
        <v>0</v>
      </c>
      <c r="C37" s="3" t="s">
        <v>92</v>
      </c>
      <c r="D37" s="4">
        <v>9</v>
      </c>
      <c r="E37" s="9">
        <v>30000</v>
      </c>
    </row>
    <row r="38" spans="1:5" s="24" customFormat="1" x14ac:dyDescent="0.25">
      <c r="A38" s="7" t="s">
        <v>14</v>
      </c>
      <c r="B38" s="3" t="s">
        <v>102</v>
      </c>
      <c r="C38" s="3" t="s">
        <v>100</v>
      </c>
      <c r="D38" s="4">
        <v>10</v>
      </c>
      <c r="E38" s="9">
        <v>20000</v>
      </c>
    </row>
    <row r="39" spans="1:5" s="24" customFormat="1" x14ac:dyDescent="0.25">
      <c r="A39" s="7" t="s">
        <v>14</v>
      </c>
      <c r="B39" s="3" t="s">
        <v>148</v>
      </c>
      <c r="C39" s="3" t="s">
        <v>115</v>
      </c>
      <c r="D39" s="4">
        <v>15</v>
      </c>
      <c r="E39" s="9">
        <v>21000</v>
      </c>
    </row>
    <row r="40" spans="1:5" s="24" customFormat="1" x14ac:dyDescent="0.25">
      <c r="A40" s="7" t="s">
        <v>15</v>
      </c>
      <c r="B40" s="3" t="s">
        <v>0</v>
      </c>
      <c r="C40" s="3" t="s">
        <v>91</v>
      </c>
      <c r="D40" s="4">
        <v>8</v>
      </c>
      <c r="E40" s="9">
        <v>30000</v>
      </c>
    </row>
    <row r="41" spans="1:5" s="24" customFormat="1" x14ac:dyDescent="0.25">
      <c r="A41" s="7" t="s">
        <v>56</v>
      </c>
      <c r="B41" s="3" t="s">
        <v>102</v>
      </c>
      <c r="C41" s="3" t="s">
        <v>99</v>
      </c>
      <c r="D41" s="4">
        <v>10</v>
      </c>
      <c r="E41" s="9">
        <v>20000</v>
      </c>
    </row>
    <row r="42" spans="1:5" x14ac:dyDescent="0.25">
      <c r="A42" s="7" t="s">
        <v>15</v>
      </c>
      <c r="B42" s="3" t="s">
        <v>148</v>
      </c>
      <c r="C42" s="3" t="s">
        <v>114</v>
      </c>
      <c r="D42" s="4">
        <v>13</v>
      </c>
      <c r="E42" s="9">
        <v>21000</v>
      </c>
    </row>
    <row r="43" spans="1:5" x14ac:dyDescent="0.25">
      <c r="A43" s="7" t="s">
        <v>51</v>
      </c>
      <c r="B43" s="3" t="s">
        <v>0</v>
      </c>
      <c r="C43" s="3" t="s">
        <v>90</v>
      </c>
      <c r="D43" s="4">
        <v>8</v>
      </c>
      <c r="E43" s="9">
        <v>30000</v>
      </c>
    </row>
    <row r="44" spans="1:5" x14ac:dyDescent="0.25">
      <c r="A44" s="7" t="s">
        <v>55</v>
      </c>
      <c r="B44" s="3" t="s">
        <v>102</v>
      </c>
      <c r="C44" s="3" t="s">
        <v>98</v>
      </c>
      <c r="D44" s="4">
        <v>10</v>
      </c>
      <c r="E44" s="9">
        <v>20000</v>
      </c>
    </row>
    <row r="45" spans="1:5" x14ac:dyDescent="0.25">
      <c r="A45" s="7" t="s">
        <v>13</v>
      </c>
      <c r="B45" s="3" t="s">
        <v>148</v>
      </c>
      <c r="C45" s="3" t="s">
        <v>113</v>
      </c>
      <c r="D45" s="4">
        <v>19</v>
      </c>
      <c r="E45" s="9">
        <v>21000</v>
      </c>
    </row>
    <row r="46" spans="1:5" x14ac:dyDescent="0.25">
      <c r="A46" s="7" t="s">
        <v>50</v>
      </c>
      <c r="B46" s="3" t="s">
        <v>0</v>
      </c>
      <c r="C46" s="3" t="s">
        <v>89</v>
      </c>
      <c r="D46" s="4">
        <v>8</v>
      </c>
      <c r="E46" s="9">
        <v>30000</v>
      </c>
    </row>
    <row r="47" spans="1:5" x14ac:dyDescent="0.25">
      <c r="A47" s="8" t="s">
        <v>54</v>
      </c>
      <c r="B47" s="3" t="s">
        <v>102</v>
      </c>
      <c r="C47" s="3" t="s">
        <v>97</v>
      </c>
      <c r="D47" s="4">
        <v>8</v>
      </c>
      <c r="E47" s="9">
        <v>20000</v>
      </c>
    </row>
    <row r="48" spans="1:5" x14ac:dyDescent="0.25">
      <c r="A48" s="8" t="s">
        <v>16</v>
      </c>
      <c r="B48" s="3" t="s">
        <v>148</v>
      </c>
      <c r="C48" s="3" t="s">
        <v>112</v>
      </c>
      <c r="D48" s="4">
        <v>16</v>
      </c>
      <c r="E48" s="9">
        <v>21000</v>
      </c>
    </row>
    <row r="49" spans="1:5" x14ac:dyDescent="0.25">
      <c r="A49" s="7" t="s">
        <v>16</v>
      </c>
      <c r="B49" s="3" t="s">
        <v>152</v>
      </c>
      <c r="C49" s="3" t="s">
        <v>118</v>
      </c>
      <c r="D49" s="4">
        <v>50</v>
      </c>
      <c r="E49" s="9">
        <v>225000</v>
      </c>
    </row>
    <row r="50" spans="1:5" s="28" customFormat="1" x14ac:dyDescent="0.25">
      <c r="A50" s="31" t="s">
        <v>406</v>
      </c>
      <c r="B50" s="33" t="s">
        <v>265</v>
      </c>
      <c r="C50" s="26" t="s">
        <v>405</v>
      </c>
      <c r="D50" s="27">
        <v>104</v>
      </c>
      <c r="E50" s="23">
        <f>380*D50</f>
        <v>39520</v>
      </c>
    </row>
    <row r="51" spans="1:5" x14ac:dyDescent="0.25">
      <c r="A51" s="5" t="s">
        <v>49</v>
      </c>
      <c r="B51" s="3" t="s">
        <v>0</v>
      </c>
      <c r="C51" s="3" t="s">
        <v>88</v>
      </c>
      <c r="D51" s="4">
        <v>8</v>
      </c>
      <c r="E51" s="9">
        <v>30000</v>
      </c>
    </row>
    <row r="52" spans="1:5" x14ac:dyDescent="0.25">
      <c r="A52" s="8" t="s">
        <v>53</v>
      </c>
      <c r="B52" s="3" t="s">
        <v>102</v>
      </c>
      <c r="C52" s="3" t="s">
        <v>96</v>
      </c>
      <c r="D52" s="4">
        <v>8</v>
      </c>
      <c r="E52" s="9">
        <v>20000</v>
      </c>
    </row>
    <row r="53" spans="1:5" x14ac:dyDescent="0.25">
      <c r="A53" s="7" t="s">
        <v>140</v>
      </c>
      <c r="B53" s="3" t="s">
        <v>148</v>
      </c>
      <c r="C53" s="3" t="s">
        <v>142</v>
      </c>
      <c r="D53" s="4">
        <v>25</v>
      </c>
      <c r="E53" s="9">
        <v>46000</v>
      </c>
    </row>
    <row r="54" spans="1:5" x14ac:dyDescent="0.25">
      <c r="A54" s="7" t="s">
        <v>48</v>
      </c>
      <c r="B54" s="3" t="s">
        <v>0</v>
      </c>
      <c r="C54" s="3" t="s">
        <v>87</v>
      </c>
      <c r="D54" s="4">
        <v>8</v>
      </c>
      <c r="E54" s="9">
        <v>30000</v>
      </c>
    </row>
    <row r="55" spans="1:5" x14ac:dyDescent="0.25">
      <c r="A55" s="5" t="s">
        <v>48</v>
      </c>
      <c r="B55" s="3" t="s">
        <v>102</v>
      </c>
      <c r="C55" s="3" t="s">
        <v>95</v>
      </c>
      <c r="D55" s="4">
        <v>8</v>
      </c>
      <c r="E55" s="9">
        <v>20000</v>
      </c>
    </row>
    <row r="56" spans="1:5" x14ac:dyDescent="0.25">
      <c r="A56" s="8" t="s">
        <v>141</v>
      </c>
      <c r="B56" s="3" t="s">
        <v>148</v>
      </c>
      <c r="C56" s="3" t="s">
        <v>143</v>
      </c>
      <c r="D56" s="4">
        <v>17</v>
      </c>
      <c r="E56" s="9">
        <v>21000</v>
      </c>
    </row>
    <row r="57" spans="1:5" x14ac:dyDescent="0.25">
      <c r="A57" s="7" t="s">
        <v>47</v>
      </c>
      <c r="B57" s="3" t="s">
        <v>0</v>
      </c>
      <c r="C57" s="29" t="s">
        <v>86</v>
      </c>
      <c r="D57" s="4">
        <v>8</v>
      </c>
      <c r="E57" s="9">
        <v>30000</v>
      </c>
    </row>
    <row r="58" spans="1:5" x14ac:dyDescent="0.25">
      <c r="A58" s="8" t="s">
        <v>52</v>
      </c>
      <c r="B58" s="3" t="s">
        <v>102</v>
      </c>
      <c r="C58" s="3" t="s">
        <v>94</v>
      </c>
      <c r="D58" s="4">
        <v>8</v>
      </c>
      <c r="E58" s="9">
        <v>20000</v>
      </c>
    </row>
    <row r="59" spans="1:5" x14ac:dyDescent="0.25">
      <c r="A59" s="8" t="s">
        <v>35</v>
      </c>
      <c r="B59" s="3" t="s">
        <v>153</v>
      </c>
      <c r="C59" s="29" t="s">
        <v>155</v>
      </c>
      <c r="D59" s="4">
        <v>5</v>
      </c>
      <c r="E59" s="9">
        <v>10000</v>
      </c>
    </row>
    <row r="60" spans="1:5" x14ac:dyDescent="0.25">
      <c r="A60" s="8" t="s">
        <v>35</v>
      </c>
      <c r="B60" s="3" t="s">
        <v>148</v>
      </c>
      <c r="C60" s="3" t="s">
        <v>144</v>
      </c>
      <c r="D60" s="4">
        <v>3</v>
      </c>
      <c r="E60" s="9">
        <v>3000</v>
      </c>
    </row>
    <row r="61" spans="1:5" x14ac:dyDescent="0.25">
      <c r="A61" s="37" t="s">
        <v>35</v>
      </c>
      <c r="B61" s="3" t="s">
        <v>126</v>
      </c>
      <c r="C61" s="21" t="s">
        <v>127</v>
      </c>
      <c r="D61" s="22">
        <v>10</v>
      </c>
      <c r="E61" s="23">
        <v>50000</v>
      </c>
    </row>
    <row r="62" spans="1:5" x14ac:dyDescent="0.25">
      <c r="A62" s="37" t="s">
        <v>35</v>
      </c>
      <c r="B62" s="3" t="s">
        <v>126</v>
      </c>
      <c r="C62" s="21" t="s">
        <v>128</v>
      </c>
      <c r="D62" s="22">
        <v>1</v>
      </c>
      <c r="E62" s="23">
        <v>50000</v>
      </c>
    </row>
    <row r="63" spans="1:5" x14ac:dyDescent="0.25">
      <c r="A63" s="37" t="s">
        <v>35</v>
      </c>
      <c r="B63" s="3" t="s">
        <v>126</v>
      </c>
      <c r="C63" s="21" t="s">
        <v>129</v>
      </c>
      <c r="D63" s="22">
        <v>1</v>
      </c>
      <c r="E63" s="23">
        <v>30000</v>
      </c>
    </row>
    <row r="64" spans="1:5" x14ac:dyDescent="0.25">
      <c r="A64" s="37" t="s">
        <v>35</v>
      </c>
      <c r="B64" s="3" t="s">
        <v>126</v>
      </c>
      <c r="C64" s="21" t="s">
        <v>130</v>
      </c>
      <c r="D64" s="22">
        <v>1</v>
      </c>
      <c r="E64" s="23">
        <v>7000</v>
      </c>
    </row>
    <row r="65" spans="1:5" x14ac:dyDescent="0.25">
      <c r="A65" s="37" t="s">
        <v>35</v>
      </c>
      <c r="B65" s="3" t="s">
        <v>126</v>
      </c>
      <c r="C65" s="21" t="s">
        <v>131</v>
      </c>
      <c r="D65" s="22">
        <v>20</v>
      </c>
      <c r="E65" s="23">
        <v>53000</v>
      </c>
    </row>
  </sheetData>
  <sortState ref="A17:E65">
    <sortCondition ref="A17:A65"/>
  </sortState>
  <mergeCells count="1">
    <mergeCell ref="A15:C1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3</vt:i4>
      </vt:variant>
    </vt:vector>
  </HeadingPairs>
  <TitlesOfParts>
    <vt:vector size="1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'2015'!Print_Titles</vt:lpstr>
      <vt:lpstr>'2016'!Print_Titles</vt:lpstr>
      <vt:lpstr>'2017'!Print_Titles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airsia_lai</dc:creator>
  <cp:lastModifiedBy>Airsia Lai 管理部 賴瑀青</cp:lastModifiedBy>
  <cp:lastPrinted>2024-11-13T03:00:33Z</cp:lastPrinted>
  <dcterms:created xsi:type="dcterms:W3CDTF">2016-04-14T02:26:31Z</dcterms:created>
  <dcterms:modified xsi:type="dcterms:W3CDTF">2024-11-14T02:27:52Z</dcterms:modified>
</cp:coreProperties>
</file>